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RIANO\DME ENERGÉTICA\Assuntos DMED\Barragem do Cipó\Projeto Básico CGH Cipó\TURBINA E GERADOR\"/>
    </mc:Choice>
  </mc:AlternateContent>
  <xr:revisionPtr revIDLastSave="0" documentId="8_{46239AA2-211F-4B69-8BFC-569C207CDE83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CRITÉRIOS - atestados e preços" sheetId="2" r:id="rId1"/>
    <sheet name="Energia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 l="1"/>
  <c r="E382" i="3" l="1"/>
  <c r="F382" i="3" s="1"/>
  <c r="E381" i="3"/>
  <c r="F381" i="3" s="1"/>
  <c r="E380" i="3"/>
  <c r="F380" i="3" s="1"/>
  <c r="E379" i="3"/>
  <c r="F379" i="3" s="1"/>
  <c r="E378" i="3"/>
  <c r="F378" i="3" s="1"/>
  <c r="E377" i="3"/>
  <c r="F377" i="3" s="1"/>
  <c r="E376" i="3"/>
  <c r="F376" i="3" s="1"/>
  <c r="E375" i="3"/>
  <c r="F375" i="3" s="1"/>
  <c r="E374" i="3"/>
  <c r="F374" i="3" s="1"/>
  <c r="E373" i="3"/>
  <c r="F373" i="3" s="1"/>
  <c r="E372" i="3"/>
  <c r="F372" i="3" s="1"/>
  <c r="E371" i="3"/>
  <c r="F371" i="3" s="1"/>
  <c r="E370" i="3"/>
  <c r="F370" i="3" s="1"/>
  <c r="E369" i="3"/>
  <c r="F369" i="3" s="1"/>
  <c r="E368" i="3"/>
  <c r="F368" i="3" s="1"/>
  <c r="E367" i="3"/>
  <c r="F367" i="3" s="1"/>
  <c r="E366" i="3"/>
  <c r="F366" i="3" s="1"/>
  <c r="E365" i="3"/>
  <c r="F365" i="3" s="1"/>
  <c r="E364" i="3"/>
  <c r="F364" i="3" s="1"/>
  <c r="E363" i="3"/>
  <c r="F363" i="3" s="1"/>
  <c r="E362" i="3"/>
  <c r="F362" i="3" s="1"/>
  <c r="E361" i="3"/>
  <c r="F361" i="3" s="1"/>
  <c r="E360" i="3"/>
  <c r="F360" i="3" s="1"/>
  <c r="E359" i="3"/>
  <c r="F359" i="3" s="1"/>
  <c r="E358" i="3"/>
  <c r="F358" i="3" s="1"/>
  <c r="E357" i="3"/>
  <c r="F357" i="3" s="1"/>
  <c r="E356" i="3"/>
  <c r="F356" i="3" s="1"/>
  <c r="E355" i="3"/>
  <c r="F355" i="3" s="1"/>
  <c r="E354" i="3"/>
  <c r="F354" i="3" s="1"/>
  <c r="E353" i="3"/>
  <c r="F353" i="3" s="1"/>
  <c r="E352" i="3"/>
  <c r="F352" i="3" s="1"/>
  <c r="E351" i="3"/>
  <c r="F351" i="3" s="1"/>
  <c r="E350" i="3"/>
  <c r="F350" i="3" s="1"/>
  <c r="E349" i="3"/>
  <c r="F349" i="3" s="1"/>
  <c r="E348" i="3"/>
  <c r="F348" i="3" s="1"/>
  <c r="E347" i="3"/>
  <c r="F347" i="3" s="1"/>
  <c r="E346" i="3"/>
  <c r="F346" i="3" s="1"/>
  <c r="E345" i="3"/>
  <c r="F345" i="3" s="1"/>
  <c r="E344" i="3"/>
  <c r="F344" i="3" s="1"/>
  <c r="E343" i="3"/>
  <c r="F343" i="3" s="1"/>
  <c r="E342" i="3"/>
  <c r="F342" i="3" s="1"/>
  <c r="E341" i="3"/>
  <c r="F341" i="3" s="1"/>
  <c r="E340" i="3"/>
  <c r="F340" i="3" s="1"/>
  <c r="E339" i="3"/>
  <c r="F339" i="3" s="1"/>
  <c r="E338" i="3"/>
  <c r="F338" i="3" s="1"/>
  <c r="E337" i="3"/>
  <c r="F337" i="3" s="1"/>
  <c r="E336" i="3"/>
  <c r="F336" i="3" s="1"/>
  <c r="E335" i="3"/>
  <c r="F335" i="3" s="1"/>
  <c r="E334" i="3"/>
  <c r="F334" i="3" s="1"/>
  <c r="E333" i="3"/>
  <c r="F333" i="3" s="1"/>
  <c r="E332" i="3"/>
  <c r="F332" i="3" s="1"/>
  <c r="E331" i="3"/>
  <c r="F331" i="3" s="1"/>
  <c r="E330" i="3"/>
  <c r="F330" i="3" s="1"/>
  <c r="E329" i="3"/>
  <c r="F329" i="3" s="1"/>
  <c r="E328" i="3"/>
  <c r="F328" i="3" s="1"/>
  <c r="E327" i="3"/>
  <c r="F327" i="3" s="1"/>
  <c r="E326" i="3"/>
  <c r="F326" i="3" s="1"/>
  <c r="E325" i="3"/>
  <c r="F325" i="3" s="1"/>
  <c r="E324" i="3"/>
  <c r="F324" i="3" s="1"/>
  <c r="E323" i="3"/>
  <c r="F323" i="3" s="1"/>
  <c r="E322" i="3"/>
  <c r="F322" i="3" s="1"/>
  <c r="E321" i="3"/>
  <c r="F321" i="3" s="1"/>
  <c r="E320" i="3"/>
  <c r="F320" i="3" s="1"/>
  <c r="E319" i="3"/>
  <c r="F319" i="3" s="1"/>
  <c r="E318" i="3"/>
  <c r="F318" i="3" s="1"/>
  <c r="E317" i="3"/>
  <c r="F317" i="3" s="1"/>
  <c r="E316" i="3"/>
  <c r="F316" i="3" s="1"/>
  <c r="E315" i="3"/>
  <c r="F315" i="3" s="1"/>
  <c r="E314" i="3"/>
  <c r="F314" i="3" s="1"/>
  <c r="E313" i="3"/>
  <c r="F313" i="3" s="1"/>
  <c r="E312" i="3"/>
  <c r="F312" i="3" s="1"/>
  <c r="E311" i="3"/>
  <c r="F311" i="3" s="1"/>
  <c r="E310" i="3"/>
  <c r="F310" i="3" s="1"/>
  <c r="E309" i="3"/>
  <c r="F309" i="3" s="1"/>
  <c r="E308" i="3"/>
  <c r="F308" i="3" s="1"/>
  <c r="E307" i="3"/>
  <c r="F307" i="3" s="1"/>
  <c r="E306" i="3"/>
  <c r="F306" i="3" s="1"/>
  <c r="E305" i="3"/>
  <c r="F305" i="3" s="1"/>
  <c r="E304" i="3"/>
  <c r="F304" i="3" s="1"/>
  <c r="E303" i="3"/>
  <c r="F303" i="3" s="1"/>
  <c r="E302" i="3"/>
  <c r="F302" i="3" s="1"/>
  <c r="E301" i="3"/>
  <c r="F301" i="3" s="1"/>
  <c r="E300" i="3"/>
  <c r="F300" i="3" s="1"/>
  <c r="E299" i="3"/>
  <c r="F299" i="3" s="1"/>
  <c r="E298" i="3"/>
  <c r="F298" i="3" s="1"/>
  <c r="E297" i="3"/>
  <c r="F297" i="3" s="1"/>
  <c r="E296" i="3"/>
  <c r="F296" i="3" s="1"/>
  <c r="E295" i="3"/>
  <c r="F295" i="3" s="1"/>
  <c r="E294" i="3"/>
  <c r="F294" i="3" s="1"/>
  <c r="E293" i="3"/>
  <c r="F293" i="3" s="1"/>
  <c r="E292" i="3"/>
  <c r="F292" i="3" s="1"/>
  <c r="E291" i="3"/>
  <c r="F291" i="3" s="1"/>
  <c r="E290" i="3"/>
  <c r="F290" i="3" s="1"/>
  <c r="E289" i="3"/>
  <c r="F289" i="3" s="1"/>
  <c r="E288" i="3"/>
  <c r="F288" i="3" s="1"/>
  <c r="E287" i="3"/>
  <c r="F287" i="3" s="1"/>
  <c r="E286" i="3"/>
  <c r="F286" i="3" s="1"/>
  <c r="E285" i="3"/>
  <c r="F285" i="3" s="1"/>
  <c r="E284" i="3"/>
  <c r="F284" i="3" s="1"/>
  <c r="E283" i="3"/>
  <c r="F283" i="3" s="1"/>
  <c r="E282" i="3"/>
  <c r="F282" i="3" s="1"/>
  <c r="E281" i="3"/>
  <c r="F281" i="3" s="1"/>
  <c r="E280" i="3"/>
  <c r="F280" i="3" s="1"/>
  <c r="E279" i="3"/>
  <c r="F279" i="3" s="1"/>
  <c r="E278" i="3"/>
  <c r="F278" i="3" s="1"/>
  <c r="E277" i="3"/>
  <c r="F277" i="3" s="1"/>
  <c r="E276" i="3"/>
  <c r="F276" i="3" s="1"/>
  <c r="E275" i="3"/>
  <c r="F275" i="3" s="1"/>
  <c r="E274" i="3"/>
  <c r="F274" i="3" s="1"/>
  <c r="E273" i="3"/>
  <c r="F273" i="3" s="1"/>
  <c r="E272" i="3"/>
  <c r="F272" i="3" s="1"/>
  <c r="E271" i="3"/>
  <c r="F271" i="3" s="1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F10" i="3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L10" i="3"/>
  <c r="E21" i="3"/>
  <c r="F21" i="3" s="1"/>
  <c r="L9" i="3"/>
  <c r="E20" i="3"/>
  <c r="F20" i="3" s="1"/>
  <c r="L8" i="3"/>
  <c r="E19" i="3"/>
  <c r="F19" i="3" s="1"/>
  <c r="L7" i="3"/>
  <c r="E18" i="3"/>
  <c r="F18" i="3" s="1"/>
  <c r="E387" i="3" l="1"/>
  <c r="F384" i="3"/>
  <c r="E386" i="3"/>
  <c r="E12" i="2" l="1"/>
  <c r="E21" i="2"/>
  <c r="E10" i="2"/>
  <c r="E20" i="2"/>
  <c r="E7" i="2"/>
  <c r="E6" i="2"/>
  <c r="E11" i="2"/>
  <c r="E8" i="2" l="1"/>
  <c r="E13" i="2"/>
  <c r="E14" i="2" l="1"/>
  <c r="E23" i="2" l="1"/>
  <c r="E25" i="2" s="1"/>
</calcChain>
</file>

<file path=xl/sharedStrings.xml><?xml version="1.0" encoding="utf-8"?>
<sst xmlns="http://schemas.openxmlformats.org/spreadsheetml/2006/main" count="69" uniqueCount="67">
  <si>
    <t>Item</t>
  </si>
  <si>
    <t>Descrição</t>
  </si>
  <si>
    <t>Pontuação</t>
  </si>
  <si>
    <t>Valor Garantido pela Proponente</t>
  </si>
  <si>
    <t>Potência máxima no eixo da turbina no NA Normal - 1263,10</t>
  </si>
  <si>
    <t>Potência mínima no eixo da turbina com o NA Mínimo - 1252,00</t>
  </si>
  <si>
    <t>Energia média anual (kWh)</t>
  </si>
  <si>
    <t>ATESTADOS</t>
  </si>
  <si>
    <t>Valor por atestado</t>
  </si>
  <si>
    <t>Quant. de atestados válidos</t>
  </si>
  <si>
    <t>Pontuação Total de Atestados</t>
  </si>
  <si>
    <t>Pontuação Total das Garantias</t>
  </si>
  <si>
    <t>GARANTIAS</t>
  </si>
  <si>
    <t>CRITÉRIOS TÉCNICOS</t>
  </si>
  <si>
    <t>CRITÉRIOS DE PREÇO</t>
  </si>
  <si>
    <t>Estudo e Projeto do Conjunto Hidrogerador</t>
  </si>
  <si>
    <t>Fabricação e Fornecimento da Turbina e Acessórios</t>
  </si>
  <si>
    <t>Fabricação e Fornecimento do Gerador e Acessórios</t>
  </si>
  <si>
    <t>Montagem, Testes e Comissionamento</t>
  </si>
  <si>
    <t>Total do Fornecimento</t>
  </si>
  <si>
    <t>% do contrato</t>
  </si>
  <si>
    <t>Valor</t>
  </si>
  <si>
    <t>NOTA FINAL</t>
  </si>
  <si>
    <t>Valor de Referência DMEE</t>
  </si>
  <si>
    <t>Pontuação Total do Critério Técnico</t>
  </si>
  <si>
    <t>Pontuação Total do Critério de Preço</t>
  </si>
  <si>
    <t>Projeto, Fabricação e Montagem do Conjunto Hidrogerador para a CGH Cipó</t>
  </si>
  <si>
    <t>CRITÉRIO DE JULGAMENTO DAS PROPOSTAS</t>
  </si>
  <si>
    <t xml:space="preserve">Data </t>
  </si>
  <si>
    <t>Ordem</t>
  </si>
  <si>
    <t>Média 2002, 2003, 2004, 2019 e 2020</t>
  </si>
  <si>
    <t xml:space="preserve">Potência </t>
  </si>
  <si>
    <t>Energia Diária</t>
  </si>
  <si>
    <t>DADOS DE OPERAÇÃO DA BARRAGEM DO CIPÓ</t>
  </si>
  <si>
    <t>m</t>
  </si>
  <si>
    <t>m³/s</t>
  </si>
  <si>
    <t>kW</t>
  </si>
  <si>
    <t>kWh</t>
  </si>
  <si>
    <t>Considerações</t>
  </si>
  <si>
    <t>Queda (m)</t>
  </si>
  <si>
    <t>NA Máximo Maximorum</t>
  </si>
  <si>
    <t>NA Normal</t>
  </si>
  <si>
    <t>NA Médio do reservatório</t>
  </si>
  <si>
    <t>NA Mínimo</t>
  </si>
  <si>
    <t>NA eixo da turbina (sugestão)</t>
  </si>
  <si>
    <t>Velocidade máxima adotada (m/s)</t>
  </si>
  <si>
    <t>Perdas Hidráulicas</t>
  </si>
  <si>
    <t>Vazão mínima (m³/s)</t>
  </si>
  <si>
    <t>CGH CIPÓ</t>
  </si>
  <si>
    <t>SIMULAÇÃO DA PRODUÇÃO DE ENERGIA</t>
  </si>
  <si>
    <t>DADOS CONSIDERADOS PARA AS ESTIMATIVAS DE PRODUÇÃO DE ENERGIA</t>
  </si>
  <si>
    <t>Potência mínima gerada (kW)</t>
  </si>
  <si>
    <t>Energia Total Anual</t>
  </si>
  <si>
    <t>Potência Máxima (kW)</t>
  </si>
  <si>
    <t>Potência Média anual (kW)</t>
  </si>
  <si>
    <t>Rendimento médio da Turbina</t>
  </si>
  <si>
    <t>Rendimento médio do Gerador</t>
  </si>
  <si>
    <t>Diâmetro do conduto (m):</t>
  </si>
  <si>
    <t>Atestados para turbinas (máximo 10)</t>
  </si>
  <si>
    <t>Atestados para geradores (máximo 10)</t>
  </si>
  <si>
    <t>Vazão teórica máxima no conduto (m³/s)</t>
  </si>
  <si>
    <t>Queda Média Diária</t>
  </si>
  <si>
    <t>Vazão Média Diária</t>
  </si>
  <si>
    <t>Na linha 10, a potência máxima admitida para o NA Normal será de 690 kW.</t>
  </si>
  <si>
    <t>Referente a coluna percentual do Contrato, os valores constantes acima são apenas uma estimativa, podendo variar de acordo com a proposta da proponente.</t>
  </si>
  <si>
    <t xml:space="preserve">      Quanto maior o valor da proponente, maior a pontuação.</t>
  </si>
  <si>
    <t xml:space="preserve">      Quanto menor o valor da proponente, maior a pontuação.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</si>
</sst>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%"/>
    <numFmt numFmtId="166" formatCode="0.00000"/>
    <numFmt numFmtId="167" formatCode="[$-416]d\-mmm;@"/>
    <numFmt numFmtId="168" formatCode="#,##0.000"/>
    <numFmt numFmtId="169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3" fontId="11" fillId="4" borderId="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43" fontId="3" fillId="6" borderId="1" xfId="2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166" fontId="12" fillId="12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12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right" vertical="center"/>
    </xf>
    <xf numFmtId="0" fontId="1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9" fillId="10" borderId="5" xfId="0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right" vertical="center"/>
    </xf>
    <xf numFmtId="0" fontId="14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left" vertical="center"/>
    </xf>
    <xf numFmtId="0" fontId="19" fillId="2" borderId="4" xfId="0" applyFont="1" applyFill="1" applyBorder="1" applyAlignment="1" applyProtection="1">
      <alignment horizontal="left" vertical="center"/>
    </xf>
    <xf numFmtId="169" fontId="14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2" fontId="14" fillId="2" borderId="1" xfId="2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/>
    </xf>
    <xf numFmtId="0" fontId="24" fillId="1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167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4" fontId="13" fillId="0" borderId="1" xfId="0" applyNumberFormat="1" applyFont="1" applyFill="1" applyBorder="1" applyAlignment="1" applyProtection="1">
      <alignment horizontal="center" vertical="center"/>
    </xf>
    <xf numFmtId="168" fontId="13" fillId="0" borderId="1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67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26" fillId="10" borderId="1" xfId="0" applyFont="1" applyFill="1" applyBorder="1" applyAlignment="1" applyProtection="1">
      <alignment horizontal="right" vertical="center"/>
    </xf>
    <xf numFmtId="4" fontId="6" fillId="10" borderId="1" xfId="0" applyNumberFormat="1" applyFont="1" applyFill="1" applyBorder="1" applyAlignment="1" applyProtection="1">
      <alignment horizontal="center" vertical="center"/>
    </xf>
    <xf numFmtId="0" fontId="24" fillId="10" borderId="1" xfId="0" applyFont="1" applyFill="1" applyBorder="1" applyAlignment="1" applyProtection="1">
      <alignment horizontal="right" vertical="center"/>
    </xf>
    <xf numFmtId="3" fontId="9" fillId="10" borderId="1" xfId="0" applyNumberFormat="1" applyFont="1" applyFill="1" applyBorder="1" applyAlignment="1" applyProtection="1">
      <alignment horizontal="center" vertical="center"/>
    </xf>
    <xf numFmtId="164" fontId="17" fillId="8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1" applyNumberFormat="1" applyFont="1" applyFill="1" applyBorder="1" applyAlignment="1" applyProtection="1">
      <alignment horizontal="center" vertical="center"/>
      <protection locked="0"/>
    </xf>
    <xf numFmtId="1" fontId="17" fillId="8" borderId="1" xfId="2" applyNumberFormat="1" applyFont="1" applyFill="1" applyBorder="1" applyAlignment="1" applyProtection="1">
      <alignment horizontal="center" vertical="center"/>
      <protection locked="0"/>
    </xf>
    <xf numFmtId="4" fontId="13" fillId="8" borderId="1" xfId="0" applyNumberFormat="1" applyFont="1" applyFill="1" applyBorder="1" applyAlignment="1" applyProtection="1">
      <alignment horizontal="center" vertical="center"/>
      <protection locked="0"/>
    </xf>
    <xf numFmtId="168" fontId="13" fillId="9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5" fillId="8" borderId="1" xfId="0" applyFont="1" applyFill="1" applyBorder="1" applyAlignment="1" applyProtection="1">
      <alignment horizontal="center" vertical="center"/>
      <protection locked="0"/>
    </xf>
    <xf numFmtId="3" fontId="25" fillId="8" borderId="1" xfId="1" applyNumberFormat="1" applyFont="1" applyFill="1" applyBorder="1" applyAlignment="1" applyProtection="1">
      <alignment horizontal="center" vertical="center"/>
      <protection locked="0"/>
    </xf>
    <xf numFmtId="9" fontId="25" fillId="8" borderId="1" xfId="1" applyFont="1" applyFill="1" applyBorder="1" applyAlignment="1" applyProtection="1">
      <alignment horizontal="center" vertical="center"/>
      <protection locked="0"/>
    </xf>
    <xf numFmtId="43" fontId="25" fillId="8" borderId="1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Porcentagem" xfId="1" builtinId="5"/>
    <cellStyle name="Vírgula" xfId="2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2946353</xdr:colOff>
      <xdr:row>5</xdr:row>
      <xdr:rowOff>17806</xdr:rowOff>
    </xdr:from>
    <xdr:to>
      <xdr:col>1</xdr:col>
      <xdr:colOff>3062310</xdr:colOff>
      <xdr:row>5</xdr:row>
      <xdr:rowOff>125480</xdr:rowOff>
    </xdr:to>
    <xdr:sp macro="" textlink="">
      <xdr:nvSpPr>
        <xdr:cNvPr id="3" name="Seta: para Cima 2">
          <a:extLst>
            <a:ext uri="{FF2B5EF4-FFF2-40B4-BE49-F238E27FC236}">
              <a16:creationId xmlns:a16="http://schemas.microsoft.com/office/drawing/2014/main" id="{A1F55522-C345-40D4-AA6E-8C6313587F07}"/>
            </a:ext>
          </a:extLst>
        </xdr:cNvPr>
        <xdr:cNvSpPr/>
      </xdr:nvSpPr>
      <xdr:spPr>
        <a:xfrm>
          <a:off x="3222077" y="1105661"/>
          <a:ext cx="115957" cy="107674"/>
        </a:xfrm>
        <a:prstGeom prst="up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2947668</xdr:colOff>
      <xdr:row>6</xdr:row>
      <xdr:rowOff>26034</xdr:rowOff>
    </xdr:from>
    <xdr:to>
      <xdr:col>1</xdr:col>
      <xdr:colOff>3063625</xdr:colOff>
      <xdr:row>6</xdr:row>
      <xdr:rowOff>133708</xdr:rowOff>
    </xdr:to>
    <xdr:sp macro="" textlink="">
      <xdr:nvSpPr>
        <xdr:cNvPr id="4" name="Seta: para Cima 3">
          <a:extLst>
            <a:ext uri="{FF2B5EF4-FFF2-40B4-BE49-F238E27FC236}">
              <a16:creationId xmlns:a16="http://schemas.microsoft.com/office/drawing/2014/main" id="{98FF89F6-93D1-4057-872E-77046B42C2C7}"/>
            </a:ext>
          </a:extLst>
        </xdr:cNvPr>
        <xdr:cNvSpPr/>
      </xdr:nvSpPr>
      <xdr:spPr>
        <a:xfrm>
          <a:off x="3223392" y="1264284"/>
          <a:ext cx="115957" cy="107674"/>
        </a:xfrm>
        <a:prstGeom prst="up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2972622</xdr:colOff>
      <xdr:row>9</xdr:row>
      <xdr:rowOff>16851</xdr:rowOff>
    </xdr:from>
    <xdr:to>
      <xdr:col>1</xdr:col>
      <xdr:colOff>3088579</xdr:colOff>
      <xdr:row>9</xdr:row>
      <xdr:rowOff>124525</xdr:rowOff>
    </xdr:to>
    <xdr:sp macro="" textlink="">
      <xdr:nvSpPr>
        <xdr:cNvPr id="5" name="Seta: para Cima 4">
          <a:extLst>
            <a:ext uri="{FF2B5EF4-FFF2-40B4-BE49-F238E27FC236}">
              <a16:creationId xmlns:a16="http://schemas.microsoft.com/office/drawing/2014/main" id="{18B3AABC-0C8D-43D6-B092-C159269DEF83}"/>
            </a:ext>
          </a:extLst>
        </xdr:cNvPr>
        <xdr:cNvSpPr/>
      </xdr:nvSpPr>
      <xdr:spPr>
        <a:xfrm>
          <a:off x="3248346" y="2312877"/>
          <a:ext cx="115957" cy="107674"/>
        </a:xfrm>
        <a:prstGeom prst="up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2970519</xdr:colOff>
      <xdr:row>10</xdr:row>
      <xdr:rowOff>29454</xdr:rowOff>
    </xdr:from>
    <xdr:to>
      <xdr:col>1</xdr:col>
      <xdr:colOff>3086476</xdr:colOff>
      <xdr:row>10</xdr:row>
      <xdr:rowOff>137128</xdr:rowOff>
    </xdr:to>
    <xdr:sp macro="" textlink="">
      <xdr:nvSpPr>
        <xdr:cNvPr id="6" name="Seta: para Cima 5">
          <a:extLst>
            <a:ext uri="{FF2B5EF4-FFF2-40B4-BE49-F238E27FC236}">
              <a16:creationId xmlns:a16="http://schemas.microsoft.com/office/drawing/2014/main" id="{520849B8-8EA2-4768-8322-FCD913245C33}"/>
            </a:ext>
          </a:extLst>
        </xdr:cNvPr>
        <xdr:cNvSpPr/>
      </xdr:nvSpPr>
      <xdr:spPr>
        <a:xfrm rot="10800000">
          <a:off x="3246243" y="2475875"/>
          <a:ext cx="115957" cy="107674"/>
        </a:xfrm>
        <a:prstGeom prst="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2965746</xdr:colOff>
      <xdr:row>11</xdr:row>
      <xdr:rowOff>25701</xdr:rowOff>
    </xdr:from>
    <xdr:to>
      <xdr:col>1</xdr:col>
      <xdr:colOff>3081703</xdr:colOff>
      <xdr:row>11</xdr:row>
      <xdr:rowOff>133375</xdr:rowOff>
    </xdr:to>
    <xdr:sp macro="" textlink="">
      <xdr:nvSpPr>
        <xdr:cNvPr id="7" name="Seta: para Cima 6">
          <a:extLst>
            <a:ext uri="{FF2B5EF4-FFF2-40B4-BE49-F238E27FC236}">
              <a16:creationId xmlns:a16="http://schemas.microsoft.com/office/drawing/2014/main" id="{29EFADDD-3D03-4124-AC12-D408184EB59A}"/>
            </a:ext>
          </a:extLst>
        </xdr:cNvPr>
        <xdr:cNvSpPr/>
      </xdr:nvSpPr>
      <xdr:spPr>
        <a:xfrm>
          <a:off x="3241470" y="2622517"/>
          <a:ext cx="115957" cy="107674"/>
        </a:xfrm>
        <a:prstGeom prst="up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82363</xdr:colOff>
      <xdr:row>21</xdr:row>
      <xdr:rowOff>55702</xdr:rowOff>
    </xdr:from>
    <xdr:to>
      <xdr:col>2</xdr:col>
      <xdr:colOff>198320</xdr:colOff>
      <xdr:row>21</xdr:row>
      <xdr:rowOff>163376</xdr:rowOff>
    </xdr:to>
    <xdr:sp macro="" textlink="">
      <xdr:nvSpPr>
        <xdr:cNvPr id="8" name="Seta: para Cima 7">
          <a:extLst>
            <a:ext uri="{FF2B5EF4-FFF2-40B4-BE49-F238E27FC236}">
              <a16:creationId xmlns:a16="http://schemas.microsoft.com/office/drawing/2014/main" id="{5AFE0245-6622-45A1-8F7D-FD9DC86E9E94}"/>
            </a:ext>
          </a:extLst>
        </xdr:cNvPr>
        <xdr:cNvSpPr/>
      </xdr:nvSpPr>
      <xdr:spPr>
        <a:xfrm rot="10800000">
          <a:off x="3292848" y="4341952"/>
          <a:ext cx="115957" cy="107674"/>
        </a:xfrm>
        <a:prstGeom prst="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36974</xdr:colOff>
      <xdr:row>26</xdr:row>
      <xdr:rowOff>21021</xdr:rowOff>
    </xdr:from>
    <xdr:to>
      <xdr:col>1</xdr:col>
      <xdr:colOff>152931</xdr:colOff>
      <xdr:row>26</xdr:row>
      <xdr:rowOff>128695</xdr:rowOff>
    </xdr:to>
    <xdr:sp macro="" textlink="">
      <xdr:nvSpPr>
        <xdr:cNvPr id="9" name="Seta: para Cima 8">
          <a:extLst>
            <a:ext uri="{FF2B5EF4-FFF2-40B4-BE49-F238E27FC236}">
              <a16:creationId xmlns:a16="http://schemas.microsoft.com/office/drawing/2014/main" id="{1EB35E46-E081-4E77-946F-049C0A5F4407}"/>
            </a:ext>
          </a:extLst>
        </xdr:cNvPr>
        <xdr:cNvSpPr/>
      </xdr:nvSpPr>
      <xdr:spPr>
        <a:xfrm>
          <a:off x="315920" y="4871967"/>
          <a:ext cx="115957" cy="107674"/>
        </a:xfrm>
        <a:prstGeom prst="upArrow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35426</xdr:colOff>
      <xdr:row>27</xdr:row>
      <xdr:rowOff>33078</xdr:rowOff>
    </xdr:from>
    <xdr:to>
      <xdr:col>1</xdr:col>
      <xdr:colOff>151383</xdr:colOff>
      <xdr:row>27</xdr:row>
      <xdr:rowOff>140752</xdr:rowOff>
    </xdr:to>
    <xdr:sp macro="" textlink="">
      <xdr:nvSpPr>
        <xdr:cNvPr id="10" name="Seta: para Cima 9">
          <a:extLst>
            <a:ext uri="{FF2B5EF4-FFF2-40B4-BE49-F238E27FC236}">
              <a16:creationId xmlns:a16="http://schemas.microsoft.com/office/drawing/2014/main" id="{807D26D7-94EA-455D-94D5-5AB59C89626A}"/>
            </a:ext>
          </a:extLst>
        </xdr:cNvPr>
        <xdr:cNvSpPr/>
      </xdr:nvSpPr>
      <xdr:spPr>
        <a:xfrm rot="10800000">
          <a:off x="314372" y="5033703"/>
          <a:ext cx="115957" cy="107674"/>
        </a:xfrm>
        <a:prstGeom prst="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2</xdr:col>
      <xdr:colOff>457199</xdr:colOff>
      <xdr:row>3</xdr:row>
      <xdr:rowOff>93784</xdr:rowOff>
    </xdr:to>
    <xdr:pic>
      <xdr:nvPicPr>
        <xdr:cNvPr id="2" name="Imagem 1" descr="LOGO DMEE.jpg">
          <a:extLst>
            <a:ext uri="{FF2B5EF4-FFF2-40B4-BE49-F238E27FC236}">
              <a16:creationId xmlns:a16="http://schemas.microsoft.com/office/drawing/2014/main" id="{703AAF7F-CD98-42F4-8ADA-3AD898B4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57150"/>
          <a:ext cx="990599" cy="636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="145" zoomScaleNormal="145" workbookViewId="0">
      <selection activeCell="C7" sqref="C6:C7"/>
    </sheetView>
  </sheetViews>
  <sheetFormatPr defaultRowHeight="12" x14ac:dyDescent="0.25"/>
  <cols>
    <col min="1" max="1" width="4.140625" style="2" bestFit="1" customWidth="1"/>
    <col min="2" max="2" width="47.140625" style="1" bestFit="1" customWidth="1"/>
    <col min="3" max="3" width="8.140625" style="2" bestFit="1" customWidth="1"/>
    <col min="4" max="4" width="9.140625" style="2" bestFit="1" customWidth="1"/>
    <col min="5" max="5" width="12.85546875" style="2" bestFit="1" customWidth="1"/>
    <col min="6" max="16384" width="9.140625" style="1"/>
  </cols>
  <sheetData>
    <row r="1" spans="1:5" ht="15" x14ac:dyDescent="0.25">
      <c r="A1" s="34" t="s">
        <v>26</v>
      </c>
      <c r="B1" s="34"/>
      <c r="C1" s="34"/>
      <c r="D1" s="34"/>
      <c r="E1" s="34"/>
    </row>
    <row r="2" spans="1:5" ht="18.75" x14ac:dyDescent="0.25">
      <c r="A2" s="42" t="s">
        <v>27</v>
      </c>
      <c r="B2" s="42"/>
      <c r="C2" s="42"/>
      <c r="D2" s="42"/>
      <c r="E2" s="42"/>
    </row>
    <row r="3" spans="1:5" ht="5.25" customHeight="1" x14ac:dyDescent="0.25"/>
    <row r="4" spans="1:5" x14ac:dyDescent="0.25">
      <c r="A4" s="41" t="s">
        <v>13</v>
      </c>
      <c r="B4" s="41"/>
      <c r="C4" s="41"/>
      <c r="D4" s="41"/>
      <c r="E4" s="41"/>
    </row>
    <row r="5" spans="1:5" ht="33.75" x14ac:dyDescent="0.25">
      <c r="A5" s="39" t="s">
        <v>7</v>
      </c>
      <c r="B5" s="40"/>
      <c r="C5" s="29" t="s">
        <v>9</v>
      </c>
      <c r="D5" s="29" t="s">
        <v>8</v>
      </c>
      <c r="E5" s="30" t="s">
        <v>2</v>
      </c>
    </row>
    <row r="6" spans="1:5" ht="12.75" x14ac:dyDescent="0.25">
      <c r="A6" s="4">
        <v>1</v>
      </c>
      <c r="B6" s="5" t="s">
        <v>58</v>
      </c>
      <c r="C6" s="110"/>
      <c r="D6" s="4">
        <v>4</v>
      </c>
      <c r="E6" s="6">
        <f>C6*D6</f>
        <v>0</v>
      </c>
    </row>
    <row r="7" spans="1:5" ht="12.75" x14ac:dyDescent="0.25">
      <c r="A7" s="4">
        <v>2</v>
      </c>
      <c r="B7" s="5" t="s">
        <v>59</v>
      </c>
      <c r="C7" s="110"/>
      <c r="D7" s="4">
        <v>2</v>
      </c>
      <c r="E7" s="6">
        <f>C7*D7</f>
        <v>0</v>
      </c>
    </row>
    <row r="8" spans="1:5" ht="15" customHeight="1" x14ac:dyDescent="0.25">
      <c r="A8" s="38" t="s">
        <v>10</v>
      </c>
      <c r="B8" s="38"/>
      <c r="C8" s="38"/>
      <c r="D8" s="38"/>
      <c r="E8" s="7">
        <f>SUM(E6:E7)</f>
        <v>0</v>
      </c>
    </row>
    <row r="9" spans="1:5" ht="45" x14ac:dyDescent="0.25">
      <c r="A9" s="39" t="s">
        <v>12</v>
      </c>
      <c r="B9" s="40" t="s">
        <v>1</v>
      </c>
      <c r="C9" s="29" t="s">
        <v>23</v>
      </c>
      <c r="D9" s="29" t="s">
        <v>3</v>
      </c>
      <c r="E9" s="30" t="s">
        <v>2</v>
      </c>
    </row>
    <row r="10" spans="1:5" ht="12.75" x14ac:dyDescent="0.25">
      <c r="A10" s="4">
        <v>1</v>
      </c>
      <c r="B10" s="5" t="s">
        <v>4</v>
      </c>
      <c r="C10" s="8">
        <v>550</v>
      </c>
      <c r="D10" s="110"/>
      <c r="E10" s="6">
        <f>ROUND((D10/$C10)*10,5)</f>
        <v>0</v>
      </c>
    </row>
    <row r="11" spans="1:5" ht="12.75" x14ac:dyDescent="0.25">
      <c r="A11" s="4">
        <v>2</v>
      </c>
      <c r="B11" s="5" t="s">
        <v>5</v>
      </c>
      <c r="C11" s="8">
        <v>100</v>
      </c>
      <c r="D11" s="110"/>
      <c r="E11" s="6">
        <f>ROUND(((-(D11/$C11)*10)+20),5)</f>
        <v>20</v>
      </c>
    </row>
    <row r="12" spans="1:5" ht="12.75" x14ac:dyDescent="0.25">
      <c r="A12" s="4">
        <v>3</v>
      </c>
      <c r="B12" s="9" t="s">
        <v>6</v>
      </c>
      <c r="C12" s="10">
        <v>1660000</v>
      </c>
      <c r="D12" s="111"/>
      <c r="E12" s="6">
        <f>ROUND((D12/$C12)*120,5)</f>
        <v>0</v>
      </c>
    </row>
    <row r="13" spans="1:5" ht="15" customHeight="1" x14ac:dyDescent="0.25">
      <c r="A13" s="38" t="s">
        <v>11</v>
      </c>
      <c r="B13" s="38"/>
      <c r="C13" s="38"/>
      <c r="D13" s="38"/>
      <c r="E13" s="7">
        <f>SUM(E10:E12)</f>
        <v>20</v>
      </c>
    </row>
    <row r="14" spans="1:5" x14ac:dyDescent="0.25">
      <c r="A14" s="35" t="s">
        <v>24</v>
      </c>
      <c r="B14" s="35"/>
      <c r="C14" s="35"/>
      <c r="D14" s="35"/>
      <c r="E14" s="31">
        <f>(E8+E13)*0.5</f>
        <v>10</v>
      </c>
    </row>
    <row r="15" spans="1:5" ht="6" customHeight="1" x14ac:dyDescent="0.25">
      <c r="A15" s="11"/>
      <c r="B15" s="12"/>
      <c r="C15" s="13"/>
      <c r="D15" s="13"/>
      <c r="E15" s="13"/>
    </row>
    <row r="16" spans="1:5" x14ac:dyDescent="0.25">
      <c r="A16" s="36" t="s">
        <v>14</v>
      </c>
      <c r="B16" s="36"/>
      <c r="C16" s="36"/>
      <c r="D16" s="36"/>
      <c r="E16" s="36"/>
    </row>
    <row r="17" spans="1:5" ht="22.5" x14ac:dyDescent="0.25">
      <c r="A17" s="14" t="s">
        <v>0</v>
      </c>
      <c r="B17" s="47" t="s">
        <v>1</v>
      </c>
      <c r="C17" s="47"/>
      <c r="D17" s="15" t="s">
        <v>20</v>
      </c>
      <c r="E17" s="33" t="s">
        <v>21</v>
      </c>
    </row>
    <row r="18" spans="1:5" ht="12.75" x14ac:dyDescent="0.25">
      <c r="A18" s="16">
        <v>1</v>
      </c>
      <c r="B18" s="37" t="s">
        <v>15</v>
      </c>
      <c r="C18" s="37"/>
      <c r="D18" s="112">
        <v>0.06</v>
      </c>
      <c r="E18" s="17">
        <f>E$22*$D18</f>
        <v>0</v>
      </c>
    </row>
    <row r="19" spans="1:5" ht="12.75" x14ac:dyDescent="0.25">
      <c r="A19" s="16">
        <v>2</v>
      </c>
      <c r="B19" s="37" t="s">
        <v>16</v>
      </c>
      <c r="C19" s="37"/>
      <c r="D19" s="112">
        <v>0.46</v>
      </c>
      <c r="E19" s="17">
        <f>E$22*$D19</f>
        <v>0</v>
      </c>
    </row>
    <row r="20" spans="1:5" ht="12.75" x14ac:dyDescent="0.25">
      <c r="A20" s="16">
        <v>3</v>
      </c>
      <c r="B20" s="37" t="s">
        <v>17</v>
      </c>
      <c r="C20" s="37"/>
      <c r="D20" s="112">
        <v>0.33</v>
      </c>
      <c r="E20" s="17">
        <f>E$22*$D20</f>
        <v>0</v>
      </c>
    </row>
    <row r="21" spans="1:5" ht="12.75" x14ac:dyDescent="0.25">
      <c r="A21" s="16">
        <v>5</v>
      </c>
      <c r="B21" s="37" t="s">
        <v>18</v>
      </c>
      <c r="C21" s="37"/>
      <c r="D21" s="112">
        <v>0.15</v>
      </c>
      <c r="E21" s="17">
        <f>E$22*$D21</f>
        <v>0</v>
      </c>
    </row>
    <row r="22" spans="1:5" ht="15" customHeight="1" x14ac:dyDescent="0.25">
      <c r="A22" s="44" t="s">
        <v>19</v>
      </c>
      <c r="B22" s="45"/>
      <c r="C22" s="45"/>
      <c r="D22" s="46"/>
      <c r="E22" s="113"/>
    </row>
    <row r="23" spans="1:5" x14ac:dyDescent="0.25">
      <c r="A23" s="48" t="s">
        <v>25</v>
      </c>
      <c r="B23" s="48"/>
      <c r="C23" s="48"/>
      <c r="D23" s="48"/>
      <c r="E23" s="18" t="e">
        <f>((2500000/E22)*100)*0.5</f>
        <v>#DIV/0!</v>
      </c>
    </row>
    <row r="24" spans="1:5" ht="6" customHeight="1" x14ac:dyDescent="0.25">
      <c r="A24" s="11"/>
      <c r="B24" s="12"/>
      <c r="C24" s="13"/>
      <c r="D24" s="13"/>
      <c r="E24" s="13"/>
    </row>
    <row r="25" spans="1:5" ht="15" customHeight="1" x14ac:dyDescent="0.25">
      <c r="A25" s="43" t="s">
        <v>22</v>
      </c>
      <c r="B25" s="43"/>
      <c r="C25" s="43"/>
      <c r="D25" s="43"/>
      <c r="E25" s="32" t="e">
        <f>SUM(E14,E23)</f>
        <v>#DIV/0!</v>
      </c>
    </row>
    <row r="26" spans="1:5" ht="6.75" customHeight="1" x14ac:dyDescent="0.25">
      <c r="A26" s="3"/>
    </row>
    <row r="27" spans="1:5" x14ac:dyDescent="0.25">
      <c r="A27" s="3"/>
      <c r="B27" s="107" t="s">
        <v>65</v>
      </c>
      <c r="C27" s="108"/>
      <c r="D27" s="108"/>
      <c r="E27" s="109"/>
    </row>
    <row r="28" spans="1:5" x14ac:dyDescent="0.25">
      <c r="A28" s="3"/>
      <c r="B28" s="107" t="s">
        <v>66</v>
      </c>
      <c r="C28" s="108"/>
      <c r="D28" s="108"/>
      <c r="E28" s="109"/>
    </row>
    <row r="29" spans="1:5" x14ac:dyDescent="0.25">
      <c r="B29" s="105" t="s">
        <v>63</v>
      </c>
      <c r="C29" s="105"/>
      <c r="D29" s="105"/>
      <c r="E29" s="105"/>
    </row>
    <row r="30" spans="1:5" x14ac:dyDescent="0.25">
      <c r="B30" s="106" t="s">
        <v>64</v>
      </c>
      <c r="C30" s="106"/>
      <c r="D30" s="106"/>
      <c r="E30" s="106"/>
    </row>
    <row r="31" spans="1:5" x14ac:dyDescent="0.25">
      <c r="B31" s="106"/>
      <c r="C31" s="106"/>
      <c r="D31" s="106"/>
      <c r="E31" s="106"/>
    </row>
  </sheetData>
  <sheetProtection algorithmName="SHA-512" hashValue="XggVvYw6QhVt2G+xxngDoNK3cG/vS0KEffzNX/6YQqMyIfzTbd8JbIWSDAXUlOubj5F1pwgnJdxoOUenwUHpWg==" saltValue="LWoThbHaFf19pA2j7P82ow==" spinCount="100000" sheet="1" objects="1" scenarios="1"/>
  <mergeCells count="21">
    <mergeCell ref="A25:D25"/>
    <mergeCell ref="A22:D22"/>
    <mergeCell ref="B17:C17"/>
    <mergeCell ref="A23:D23"/>
    <mergeCell ref="B21:C21"/>
    <mergeCell ref="B19:C19"/>
    <mergeCell ref="B20:C20"/>
    <mergeCell ref="B29:E29"/>
    <mergeCell ref="B30:E31"/>
    <mergeCell ref="B27:E27"/>
    <mergeCell ref="B28:E28"/>
    <mergeCell ref="A1:E1"/>
    <mergeCell ref="A14:D14"/>
    <mergeCell ref="A16:E16"/>
    <mergeCell ref="B18:C18"/>
    <mergeCell ref="A13:D13"/>
    <mergeCell ref="A8:D8"/>
    <mergeCell ref="A5:B5"/>
    <mergeCell ref="A9:B9"/>
    <mergeCell ref="A4:E4"/>
    <mergeCell ref="A2:E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7"/>
  <sheetViews>
    <sheetView workbookViewId="0">
      <pane ySplit="17" topLeftCell="A18" activePane="bottomLeft" state="frozen"/>
      <selection pane="bottomLeft" activeCell="F14" sqref="F14"/>
    </sheetView>
  </sheetViews>
  <sheetFormatPr defaultRowHeight="12.75" x14ac:dyDescent="0.25"/>
  <cols>
    <col min="1" max="1" width="6.7109375" style="19" bestFit="1" customWidth="1"/>
    <col min="2" max="2" width="5.5703125" style="20" bestFit="1" customWidth="1"/>
    <col min="3" max="4" width="6.85546875" style="19" customWidth="1"/>
    <col min="5" max="5" width="8.140625" style="21" bestFit="1" customWidth="1"/>
    <col min="6" max="6" width="13.140625" style="21" bestFit="1" customWidth="1"/>
    <col min="7" max="7" width="1.7109375" style="19" customWidth="1"/>
    <col min="8" max="9" width="9.140625" style="19"/>
    <col min="10" max="10" width="11.5703125" style="19" customWidth="1"/>
    <col min="11" max="11" width="8.5703125" style="19" customWidth="1"/>
    <col min="12" max="16384" width="9.140625" style="19"/>
  </cols>
  <sheetData>
    <row r="1" spans="1:17" ht="15.75" x14ac:dyDescent="0.25">
      <c r="A1" s="49"/>
      <c r="B1" s="50" t="s">
        <v>48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7" ht="18.75" x14ac:dyDescent="0.25">
      <c r="A2" s="49"/>
      <c r="B2" s="51" t="s">
        <v>49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7" x14ac:dyDescent="0.25">
      <c r="A3" s="49"/>
      <c r="B3" s="52"/>
      <c r="C3" s="49"/>
      <c r="D3" s="49"/>
      <c r="E3" s="53"/>
      <c r="F3" s="53"/>
      <c r="G3" s="49"/>
      <c r="H3" s="49"/>
      <c r="I3" s="49"/>
      <c r="J3" s="49"/>
      <c r="K3" s="49"/>
      <c r="L3" s="49"/>
    </row>
    <row r="4" spans="1:17" x14ac:dyDescent="0.25">
      <c r="A4" s="49"/>
      <c r="B4" s="52"/>
      <c r="C4" s="49"/>
      <c r="D4" s="49"/>
      <c r="E4" s="53"/>
      <c r="F4" s="53"/>
      <c r="G4" s="49"/>
      <c r="H4" s="49"/>
      <c r="I4" s="49"/>
      <c r="J4" s="49"/>
      <c r="K4" s="49"/>
      <c r="L4" s="49"/>
    </row>
    <row r="5" spans="1:17" ht="12.75" customHeight="1" x14ac:dyDescent="0.25">
      <c r="A5" s="54" t="s">
        <v>50</v>
      </c>
      <c r="B5" s="55"/>
      <c r="C5" s="55"/>
      <c r="D5" s="55"/>
      <c r="E5" s="55"/>
      <c r="F5" s="55"/>
      <c r="G5" s="49"/>
      <c r="H5" s="56" t="s">
        <v>33</v>
      </c>
      <c r="I5" s="56"/>
      <c r="J5" s="56"/>
      <c r="K5" s="56"/>
      <c r="L5" s="56"/>
    </row>
    <row r="6" spans="1:17" ht="15.75" x14ac:dyDescent="0.25">
      <c r="A6" s="57" t="s">
        <v>55</v>
      </c>
      <c r="B6" s="57"/>
      <c r="C6" s="57"/>
      <c r="D6" s="57"/>
      <c r="E6" s="57"/>
      <c r="F6" s="100">
        <v>0.93</v>
      </c>
      <c r="G6" s="49"/>
      <c r="H6" s="58" t="s">
        <v>38</v>
      </c>
      <c r="I6" s="58"/>
      <c r="J6" s="58"/>
      <c r="K6" s="58"/>
      <c r="L6" s="59" t="s">
        <v>39</v>
      </c>
    </row>
    <row r="7" spans="1:17" ht="15.75" x14ac:dyDescent="0.25">
      <c r="A7" s="57" t="s">
        <v>56</v>
      </c>
      <c r="B7" s="57"/>
      <c r="C7" s="57"/>
      <c r="D7" s="57"/>
      <c r="E7" s="57"/>
      <c r="F7" s="100">
        <v>0.97</v>
      </c>
      <c r="G7" s="49"/>
      <c r="H7" s="60" t="s">
        <v>40</v>
      </c>
      <c r="I7" s="60"/>
      <c r="J7" s="60"/>
      <c r="K7" s="61">
        <v>1265.3499999999999</v>
      </c>
      <c r="L7" s="62">
        <f>K7-K11</f>
        <v>17.1099999999999</v>
      </c>
    </row>
    <row r="8" spans="1:17" x14ac:dyDescent="0.25">
      <c r="A8" s="57" t="s">
        <v>57</v>
      </c>
      <c r="B8" s="57"/>
      <c r="C8" s="57"/>
      <c r="D8" s="57"/>
      <c r="E8" s="57"/>
      <c r="F8" s="61">
        <v>1.5</v>
      </c>
      <c r="G8" s="49"/>
      <c r="H8" s="63" t="s">
        <v>41</v>
      </c>
      <c r="I8" s="64"/>
      <c r="J8" s="65"/>
      <c r="K8" s="61">
        <v>1263.0999999999999</v>
      </c>
      <c r="L8" s="61">
        <f>K8-K11</f>
        <v>14.8599999999999</v>
      </c>
    </row>
    <row r="9" spans="1:17" x14ac:dyDescent="0.25">
      <c r="A9" s="57" t="s">
        <v>45</v>
      </c>
      <c r="B9" s="57"/>
      <c r="C9" s="57"/>
      <c r="D9" s="57"/>
      <c r="E9" s="57"/>
      <c r="F9" s="66">
        <v>3</v>
      </c>
      <c r="G9" s="49"/>
      <c r="H9" s="60" t="s">
        <v>42</v>
      </c>
      <c r="I9" s="60"/>
      <c r="J9" s="60"/>
      <c r="K9" s="61">
        <v>1260.3599999999999</v>
      </c>
      <c r="L9" s="62">
        <f>K9-K11</f>
        <v>12.119999999999891</v>
      </c>
    </row>
    <row r="10" spans="1:17" x14ac:dyDescent="0.25">
      <c r="A10" s="57" t="s">
        <v>60</v>
      </c>
      <c r="B10" s="57"/>
      <c r="C10" s="57"/>
      <c r="D10" s="57"/>
      <c r="E10" s="57"/>
      <c r="F10" s="67">
        <f>((3.1416*(F8^2))/4)*F9</f>
        <v>5.30145</v>
      </c>
      <c r="G10" s="49"/>
      <c r="H10" s="63" t="s">
        <v>43</v>
      </c>
      <c r="I10" s="64"/>
      <c r="J10" s="65"/>
      <c r="K10" s="61">
        <v>1252</v>
      </c>
      <c r="L10" s="62">
        <f>K10-K11</f>
        <v>3.7599999999999909</v>
      </c>
    </row>
    <row r="11" spans="1:17" ht="15.75" x14ac:dyDescent="0.25">
      <c r="A11" s="57" t="s">
        <v>46</v>
      </c>
      <c r="B11" s="57"/>
      <c r="C11" s="57"/>
      <c r="D11" s="57"/>
      <c r="E11" s="57"/>
      <c r="F11" s="101">
        <v>0.03</v>
      </c>
      <c r="G11" s="49"/>
      <c r="H11" s="60" t="s">
        <v>44</v>
      </c>
      <c r="I11" s="60"/>
      <c r="J11" s="60"/>
      <c r="K11" s="61">
        <v>1248.24</v>
      </c>
      <c r="L11" s="62">
        <v>0</v>
      </c>
    </row>
    <row r="12" spans="1:17" x14ac:dyDescent="0.25">
      <c r="A12" s="57" t="s">
        <v>47</v>
      </c>
      <c r="B12" s="57"/>
      <c r="C12" s="57"/>
      <c r="D12" s="57"/>
      <c r="E12" s="57"/>
      <c r="F12" s="68">
        <v>0.5</v>
      </c>
      <c r="G12" s="49"/>
      <c r="H12" s="69"/>
      <c r="I12" s="49"/>
      <c r="J12" s="49"/>
      <c r="K12" s="49"/>
      <c r="L12" s="49"/>
    </row>
    <row r="13" spans="1:17" ht="15.75" x14ac:dyDescent="0.25">
      <c r="A13" s="57" t="s">
        <v>51</v>
      </c>
      <c r="B13" s="57"/>
      <c r="C13" s="57"/>
      <c r="D13" s="57"/>
      <c r="E13" s="57"/>
      <c r="F13" s="102">
        <v>100</v>
      </c>
      <c r="G13" s="49"/>
      <c r="H13" s="70"/>
      <c r="I13" s="49"/>
      <c r="J13" s="49"/>
      <c r="K13" s="49"/>
      <c r="L13" s="49"/>
    </row>
    <row r="14" spans="1:17" x14ac:dyDescent="0.25">
      <c r="A14" s="49"/>
      <c r="B14" s="52"/>
      <c r="C14" s="49"/>
      <c r="D14" s="49"/>
      <c r="E14" s="53"/>
      <c r="F14" s="53"/>
      <c r="G14" s="49"/>
      <c r="H14" s="70"/>
      <c r="I14" s="49"/>
      <c r="J14" s="49"/>
      <c r="K14" s="49"/>
      <c r="L14" s="49"/>
    </row>
    <row r="15" spans="1:17" ht="15" x14ac:dyDescent="0.25">
      <c r="A15" s="71" t="s">
        <v>28</v>
      </c>
      <c r="B15" s="72" t="s">
        <v>29</v>
      </c>
      <c r="C15" s="73" t="s">
        <v>30</v>
      </c>
      <c r="D15" s="73"/>
      <c r="E15" s="73"/>
      <c r="F15" s="73"/>
      <c r="G15" s="49"/>
      <c r="H15" s="49"/>
      <c r="I15" s="70"/>
      <c r="J15" s="74"/>
      <c r="K15" s="75"/>
      <c r="L15" s="49"/>
      <c r="M15" s="23"/>
      <c r="N15" s="23"/>
    </row>
    <row r="16" spans="1:17" s="24" customFormat="1" ht="38.25" x14ac:dyDescent="0.25">
      <c r="A16" s="71"/>
      <c r="B16" s="72"/>
      <c r="C16" s="76" t="s">
        <v>61</v>
      </c>
      <c r="D16" s="76" t="s">
        <v>62</v>
      </c>
      <c r="E16" s="77" t="s">
        <v>31</v>
      </c>
      <c r="F16" s="77" t="s">
        <v>32</v>
      </c>
      <c r="G16" s="78"/>
      <c r="H16" s="78"/>
      <c r="I16" s="78"/>
      <c r="J16" s="78"/>
      <c r="K16" s="78"/>
      <c r="L16" s="78"/>
      <c r="M16" s="23"/>
      <c r="N16" s="25"/>
      <c r="O16" s="25"/>
      <c r="P16" s="25"/>
      <c r="Q16" s="25"/>
    </row>
    <row r="17" spans="1:17" s="26" customFormat="1" x14ac:dyDescent="0.25">
      <c r="A17" s="71"/>
      <c r="B17" s="72"/>
      <c r="C17" s="79" t="s">
        <v>34</v>
      </c>
      <c r="D17" s="80" t="s">
        <v>35</v>
      </c>
      <c r="E17" s="81" t="s">
        <v>36</v>
      </c>
      <c r="F17" s="81" t="s">
        <v>37</v>
      </c>
      <c r="G17" s="82"/>
      <c r="H17" s="82"/>
      <c r="I17" s="82"/>
      <c r="J17" s="82"/>
      <c r="K17" s="82"/>
      <c r="L17" s="82"/>
      <c r="M17" s="23"/>
      <c r="N17" s="23"/>
      <c r="O17" s="19"/>
      <c r="P17" s="19"/>
      <c r="Q17" s="19"/>
    </row>
    <row r="18" spans="1:17" s="22" customFormat="1" x14ac:dyDescent="0.25">
      <c r="A18" s="83">
        <v>43831</v>
      </c>
      <c r="B18" s="84">
        <v>1</v>
      </c>
      <c r="C18" s="85">
        <v>9.9</v>
      </c>
      <c r="D18" s="86">
        <v>0.5</v>
      </c>
      <c r="E18" s="103">
        <f t="shared" ref="E18:E81" si="0">C18*D18*9.81*$F$6*$F$7*(1-$F$11)</f>
        <v>42.491359201500003</v>
      </c>
      <c r="F18" s="104">
        <f t="shared" ref="F18:F81" si="1">IF(E18&lt;$F$13,0,E18*24)</f>
        <v>0</v>
      </c>
      <c r="G18" s="87"/>
      <c r="H18" s="70"/>
      <c r="I18" s="70"/>
      <c r="J18" s="70"/>
      <c r="K18" s="70"/>
      <c r="L18" s="70"/>
      <c r="M18" s="23"/>
    </row>
    <row r="19" spans="1:17" s="22" customFormat="1" x14ac:dyDescent="0.25">
      <c r="A19" s="83">
        <v>43832</v>
      </c>
      <c r="B19" s="84">
        <v>2</v>
      </c>
      <c r="C19" s="85">
        <v>10.003999999999996</v>
      </c>
      <c r="D19" s="86">
        <v>0.5</v>
      </c>
      <c r="E19" s="103">
        <f t="shared" si="0"/>
        <v>42.937733075939995</v>
      </c>
      <c r="F19" s="104">
        <f t="shared" si="1"/>
        <v>0</v>
      </c>
      <c r="G19" s="87"/>
      <c r="H19" s="70"/>
      <c r="I19" s="70"/>
      <c r="J19" s="70"/>
      <c r="K19" s="70"/>
      <c r="L19" s="70"/>
      <c r="M19" s="27"/>
    </row>
    <row r="20" spans="1:17" s="22" customFormat="1" x14ac:dyDescent="0.25">
      <c r="A20" s="83">
        <v>43833</v>
      </c>
      <c r="B20" s="84">
        <v>3</v>
      </c>
      <c r="C20" s="85">
        <v>10.133999999999968</v>
      </c>
      <c r="D20" s="86">
        <v>0.5</v>
      </c>
      <c r="E20" s="103">
        <f t="shared" si="0"/>
        <v>43.495700418989863</v>
      </c>
      <c r="F20" s="104">
        <f t="shared" si="1"/>
        <v>0</v>
      </c>
      <c r="G20" s="87"/>
      <c r="H20" s="70"/>
      <c r="I20" s="70"/>
      <c r="J20" s="70"/>
      <c r="K20" s="70"/>
      <c r="L20" s="70"/>
      <c r="M20" s="23"/>
    </row>
    <row r="21" spans="1:17" s="22" customFormat="1" x14ac:dyDescent="0.25">
      <c r="A21" s="83">
        <v>43834</v>
      </c>
      <c r="B21" s="84">
        <v>4</v>
      </c>
      <c r="C21" s="85">
        <v>10.224000000000023</v>
      </c>
      <c r="D21" s="86">
        <v>0.5</v>
      </c>
      <c r="E21" s="103">
        <f t="shared" si="0"/>
        <v>43.881985502640106</v>
      </c>
      <c r="F21" s="104">
        <f t="shared" si="1"/>
        <v>0</v>
      </c>
      <c r="G21" s="87"/>
      <c r="H21" s="70"/>
      <c r="I21" s="70"/>
      <c r="J21" s="70"/>
      <c r="K21" s="70"/>
      <c r="L21" s="70"/>
      <c r="M21" s="23"/>
    </row>
    <row r="22" spans="1:17" s="22" customFormat="1" x14ac:dyDescent="0.25">
      <c r="A22" s="83">
        <v>43835</v>
      </c>
      <c r="B22" s="84">
        <v>5</v>
      </c>
      <c r="C22" s="85">
        <v>10.351999999999952</v>
      </c>
      <c r="D22" s="86">
        <v>0.5</v>
      </c>
      <c r="E22" s="103">
        <f t="shared" si="0"/>
        <v>44.431368732719804</v>
      </c>
      <c r="F22" s="104">
        <f t="shared" si="1"/>
        <v>0</v>
      </c>
      <c r="G22" s="87"/>
      <c r="H22" s="70"/>
      <c r="I22" s="70"/>
      <c r="J22" s="70"/>
      <c r="K22" s="70"/>
      <c r="L22" s="70"/>
      <c r="M22" s="23"/>
    </row>
    <row r="23" spans="1:17" s="22" customFormat="1" x14ac:dyDescent="0.25">
      <c r="A23" s="83">
        <v>43836</v>
      </c>
      <c r="B23" s="84">
        <v>6</v>
      </c>
      <c r="C23" s="85">
        <v>10.446000000000003</v>
      </c>
      <c r="D23" s="86">
        <v>0.5</v>
      </c>
      <c r="E23" s="103">
        <f t="shared" si="0"/>
        <v>44.834822042310016</v>
      </c>
      <c r="F23" s="104">
        <f t="shared" si="1"/>
        <v>0</v>
      </c>
      <c r="G23" s="87"/>
      <c r="H23" s="70"/>
      <c r="I23" s="70"/>
      <c r="J23" s="70"/>
      <c r="K23" s="70"/>
      <c r="L23" s="70"/>
      <c r="M23" s="23"/>
    </row>
    <row r="24" spans="1:17" s="22" customFormat="1" ht="12.75" customHeight="1" x14ac:dyDescent="0.25">
      <c r="A24" s="83">
        <v>43837</v>
      </c>
      <c r="B24" s="84">
        <v>7</v>
      </c>
      <c r="C24" s="85">
        <v>10.561999999999944</v>
      </c>
      <c r="D24" s="86">
        <v>0.5</v>
      </c>
      <c r="E24" s="103">
        <f t="shared" si="0"/>
        <v>45.332700594569765</v>
      </c>
      <c r="F24" s="104">
        <f t="shared" si="1"/>
        <v>0</v>
      </c>
      <c r="G24" s="87"/>
      <c r="H24" s="70"/>
      <c r="I24" s="70"/>
      <c r="J24" s="70"/>
      <c r="K24" s="70"/>
      <c r="L24" s="70"/>
      <c r="M24" s="23"/>
    </row>
    <row r="25" spans="1:17" s="22" customFormat="1" ht="12.75" customHeight="1" x14ac:dyDescent="0.25">
      <c r="A25" s="83">
        <v>43838</v>
      </c>
      <c r="B25" s="84">
        <v>8</v>
      </c>
      <c r="C25" s="85">
        <v>10.627999999999975</v>
      </c>
      <c r="D25" s="86">
        <v>0.5</v>
      </c>
      <c r="E25" s="103">
        <f t="shared" si="0"/>
        <v>45.615976322579897</v>
      </c>
      <c r="F25" s="104">
        <f t="shared" si="1"/>
        <v>0</v>
      </c>
      <c r="G25" s="87"/>
      <c r="H25" s="70"/>
      <c r="I25" s="70"/>
      <c r="J25" s="70"/>
      <c r="K25" s="70"/>
      <c r="L25" s="70"/>
    </row>
    <row r="26" spans="1:17" s="22" customFormat="1" x14ac:dyDescent="0.25">
      <c r="A26" s="83">
        <v>43839</v>
      </c>
      <c r="B26" s="84">
        <v>9</v>
      </c>
      <c r="C26" s="85">
        <v>10.690000000000008</v>
      </c>
      <c r="D26" s="86">
        <v>0.5</v>
      </c>
      <c r="E26" s="103">
        <f t="shared" si="0"/>
        <v>45.882083824650032</v>
      </c>
      <c r="F26" s="104">
        <f t="shared" si="1"/>
        <v>0</v>
      </c>
      <c r="G26" s="87"/>
      <c r="H26" s="70"/>
      <c r="I26" s="70"/>
      <c r="J26" s="70"/>
      <c r="K26" s="70"/>
      <c r="L26" s="70"/>
    </row>
    <row r="27" spans="1:17" s="22" customFormat="1" x14ac:dyDescent="0.25">
      <c r="A27" s="83">
        <v>43840</v>
      </c>
      <c r="B27" s="84">
        <v>10</v>
      </c>
      <c r="C27" s="85">
        <v>10.784000000000015</v>
      </c>
      <c r="D27" s="86">
        <v>0.5</v>
      </c>
      <c r="E27" s="103">
        <f t="shared" si="0"/>
        <v>46.285537134240066</v>
      </c>
      <c r="F27" s="104">
        <f t="shared" si="1"/>
        <v>0</v>
      </c>
      <c r="G27" s="87"/>
      <c r="H27" s="70"/>
      <c r="I27" s="70"/>
      <c r="J27" s="70"/>
      <c r="K27" s="70"/>
      <c r="L27" s="70"/>
    </row>
    <row r="28" spans="1:17" s="22" customFormat="1" x14ac:dyDescent="0.25">
      <c r="A28" s="83">
        <v>43841</v>
      </c>
      <c r="B28" s="84">
        <v>11</v>
      </c>
      <c r="C28" s="85">
        <v>10.849999999999955</v>
      </c>
      <c r="D28" s="86">
        <v>0.5</v>
      </c>
      <c r="E28" s="103">
        <f t="shared" si="0"/>
        <v>46.568812862249807</v>
      </c>
      <c r="F28" s="104">
        <f t="shared" si="1"/>
        <v>0</v>
      </c>
      <c r="G28" s="87"/>
      <c r="H28" s="70"/>
      <c r="I28" s="70"/>
      <c r="J28" s="70"/>
      <c r="K28" s="70"/>
      <c r="L28" s="70"/>
    </row>
    <row r="29" spans="1:17" s="22" customFormat="1" x14ac:dyDescent="0.25">
      <c r="A29" s="83">
        <v>43842</v>
      </c>
      <c r="B29" s="84">
        <v>12</v>
      </c>
      <c r="C29" s="85">
        <v>10.93199999999997</v>
      </c>
      <c r="D29" s="86">
        <v>0.5</v>
      </c>
      <c r="E29" s="103">
        <f t="shared" si="0"/>
        <v>46.920761494019878</v>
      </c>
      <c r="F29" s="104">
        <f t="shared" si="1"/>
        <v>0</v>
      </c>
      <c r="G29" s="87"/>
      <c r="H29" s="70"/>
      <c r="I29" s="70"/>
      <c r="J29" s="70"/>
      <c r="K29" s="70"/>
      <c r="L29" s="70"/>
    </row>
    <row r="30" spans="1:17" s="22" customFormat="1" x14ac:dyDescent="0.25">
      <c r="A30" s="83">
        <v>43843</v>
      </c>
      <c r="B30" s="84">
        <v>13</v>
      </c>
      <c r="C30" s="85">
        <v>11.023999999999978</v>
      </c>
      <c r="D30" s="86">
        <v>0.5</v>
      </c>
      <c r="E30" s="103">
        <f t="shared" si="0"/>
        <v>47.315630690639914</v>
      </c>
      <c r="F30" s="104">
        <f t="shared" si="1"/>
        <v>0</v>
      </c>
      <c r="G30" s="87"/>
      <c r="H30" s="70"/>
      <c r="I30" s="70"/>
      <c r="J30" s="70"/>
      <c r="K30" s="70"/>
      <c r="L30" s="70"/>
    </row>
    <row r="31" spans="1:17" s="22" customFormat="1" x14ac:dyDescent="0.25">
      <c r="A31" s="83">
        <v>43844</v>
      </c>
      <c r="B31" s="84">
        <v>14</v>
      </c>
      <c r="C31" s="85">
        <v>11.117999999999984</v>
      </c>
      <c r="D31" s="86">
        <v>0.5</v>
      </c>
      <c r="E31" s="103">
        <f t="shared" si="0"/>
        <v>47.719084000229941</v>
      </c>
      <c r="F31" s="104">
        <f t="shared" si="1"/>
        <v>0</v>
      </c>
      <c r="G31" s="87"/>
      <c r="H31" s="70"/>
      <c r="I31" s="70"/>
      <c r="J31" s="70"/>
      <c r="K31" s="70"/>
      <c r="L31" s="70"/>
    </row>
    <row r="32" spans="1:17" s="22" customFormat="1" x14ac:dyDescent="0.25">
      <c r="A32" s="83">
        <v>43845</v>
      </c>
      <c r="B32" s="84">
        <v>15</v>
      </c>
      <c r="C32" s="85">
        <v>11.203999999999997</v>
      </c>
      <c r="D32" s="86">
        <v>0.5</v>
      </c>
      <c r="E32" s="103">
        <f t="shared" si="0"/>
        <v>48.088200857939988</v>
      </c>
      <c r="F32" s="104">
        <f t="shared" si="1"/>
        <v>0</v>
      </c>
      <c r="G32" s="87"/>
      <c r="H32" s="70"/>
      <c r="I32" s="70"/>
      <c r="J32" s="70"/>
      <c r="K32" s="70"/>
      <c r="L32" s="70"/>
    </row>
    <row r="33" spans="1:12" s="22" customFormat="1" x14ac:dyDescent="0.25">
      <c r="A33" s="83">
        <v>43846</v>
      </c>
      <c r="B33" s="84">
        <v>16</v>
      </c>
      <c r="C33" s="85">
        <v>11.26199999999999</v>
      </c>
      <c r="D33" s="86">
        <v>0.5</v>
      </c>
      <c r="E33" s="103">
        <f t="shared" si="0"/>
        <v>48.337140134069955</v>
      </c>
      <c r="F33" s="104">
        <f t="shared" si="1"/>
        <v>0</v>
      </c>
      <c r="G33" s="87"/>
      <c r="H33" s="70"/>
      <c r="I33" s="70"/>
      <c r="J33" s="70"/>
      <c r="K33" s="70"/>
      <c r="L33" s="70"/>
    </row>
    <row r="34" spans="1:12" s="22" customFormat="1" x14ac:dyDescent="0.25">
      <c r="A34" s="83">
        <v>43847</v>
      </c>
      <c r="B34" s="84">
        <v>17</v>
      </c>
      <c r="C34" s="85">
        <v>11.319999999999983</v>
      </c>
      <c r="D34" s="86">
        <v>0.5</v>
      </c>
      <c r="E34" s="103">
        <f t="shared" si="0"/>
        <v>48.586079410199929</v>
      </c>
      <c r="F34" s="104">
        <f t="shared" si="1"/>
        <v>0</v>
      </c>
      <c r="G34" s="87"/>
      <c r="H34" s="70"/>
      <c r="I34" s="70"/>
      <c r="J34" s="70"/>
      <c r="K34" s="70"/>
      <c r="L34" s="70"/>
    </row>
    <row r="35" spans="1:12" s="22" customFormat="1" x14ac:dyDescent="0.25">
      <c r="A35" s="83">
        <v>43848</v>
      </c>
      <c r="B35" s="84">
        <v>18</v>
      </c>
      <c r="C35" s="85">
        <v>11.390000000000009</v>
      </c>
      <c r="D35" s="86">
        <v>0.5</v>
      </c>
      <c r="E35" s="103">
        <f t="shared" si="0"/>
        <v>48.886523364150044</v>
      </c>
      <c r="F35" s="104">
        <f t="shared" si="1"/>
        <v>0</v>
      </c>
      <c r="G35" s="87"/>
      <c r="H35" s="70"/>
      <c r="I35" s="70"/>
      <c r="J35" s="70"/>
      <c r="K35" s="70"/>
      <c r="L35" s="70"/>
    </row>
    <row r="36" spans="1:12" s="22" customFormat="1" x14ac:dyDescent="0.25">
      <c r="A36" s="83">
        <v>43849</v>
      </c>
      <c r="B36" s="84">
        <v>19</v>
      </c>
      <c r="C36" s="85">
        <v>11.435999999999968</v>
      </c>
      <c r="D36" s="86">
        <v>0.5</v>
      </c>
      <c r="E36" s="103">
        <f t="shared" si="0"/>
        <v>49.08395796245987</v>
      </c>
      <c r="F36" s="104">
        <f t="shared" si="1"/>
        <v>0</v>
      </c>
      <c r="G36" s="87"/>
      <c r="H36" s="70"/>
      <c r="I36" s="70"/>
      <c r="J36" s="70"/>
      <c r="K36" s="70"/>
      <c r="L36" s="70"/>
    </row>
    <row r="37" spans="1:12" s="22" customFormat="1" x14ac:dyDescent="0.25">
      <c r="A37" s="83">
        <v>43850</v>
      </c>
      <c r="B37" s="84">
        <v>20</v>
      </c>
      <c r="C37" s="85">
        <v>11.497999999999957</v>
      </c>
      <c r="D37" s="86">
        <v>0.5</v>
      </c>
      <c r="E37" s="103">
        <f t="shared" si="0"/>
        <v>49.35006546452982</v>
      </c>
      <c r="F37" s="104">
        <f t="shared" si="1"/>
        <v>0</v>
      </c>
      <c r="G37" s="87"/>
      <c r="H37" s="70"/>
      <c r="I37" s="70"/>
      <c r="J37" s="70"/>
      <c r="K37" s="70"/>
      <c r="L37" s="70"/>
    </row>
    <row r="38" spans="1:12" s="22" customFormat="1" x14ac:dyDescent="0.25">
      <c r="A38" s="83">
        <v>43851</v>
      </c>
      <c r="B38" s="84">
        <v>21</v>
      </c>
      <c r="C38" s="85">
        <v>11.550000000000045</v>
      </c>
      <c r="D38" s="86">
        <v>0.5</v>
      </c>
      <c r="E38" s="103">
        <f t="shared" si="0"/>
        <v>49.573252401750196</v>
      </c>
      <c r="F38" s="104">
        <f t="shared" si="1"/>
        <v>0</v>
      </c>
      <c r="G38" s="87"/>
      <c r="H38" s="70"/>
      <c r="I38" s="70"/>
      <c r="J38" s="70"/>
      <c r="K38" s="70"/>
      <c r="L38" s="70"/>
    </row>
    <row r="39" spans="1:12" s="22" customFormat="1" x14ac:dyDescent="0.25">
      <c r="A39" s="83">
        <v>43852</v>
      </c>
      <c r="B39" s="84">
        <v>22</v>
      </c>
      <c r="C39" s="85">
        <v>11.612000000000034</v>
      </c>
      <c r="D39" s="86">
        <v>0.5</v>
      </c>
      <c r="E39" s="103">
        <f t="shared" si="0"/>
        <v>49.839359903820146</v>
      </c>
      <c r="F39" s="104">
        <f t="shared" si="1"/>
        <v>0</v>
      </c>
      <c r="G39" s="87"/>
      <c r="H39" s="70"/>
      <c r="I39" s="70"/>
      <c r="J39" s="70"/>
      <c r="K39" s="70"/>
      <c r="L39" s="70"/>
    </row>
    <row r="40" spans="1:12" s="22" customFormat="1" x14ac:dyDescent="0.25">
      <c r="A40" s="83">
        <v>43853</v>
      </c>
      <c r="B40" s="84">
        <v>23</v>
      </c>
      <c r="C40" s="85">
        <v>11.718000000000028</v>
      </c>
      <c r="D40" s="86">
        <v>0.5</v>
      </c>
      <c r="E40" s="103">
        <f t="shared" si="0"/>
        <v>50.294317891230129</v>
      </c>
      <c r="F40" s="104">
        <f t="shared" si="1"/>
        <v>0</v>
      </c>
      <c r="G40" s="87"/>
      <c r="H40" s="70"/>
      <c r="I40" s="70"/>
      <c r="J40" s="70"/>
      <c r="K40" s="70"/>
      <c r="L40" s="70"/>
    </row>
    <row r="41" spans="1:12" s="22" customFormat="1" x14ac:dyDescent="0.25">
      <c r="A41" s="83">
        <v>43854</v>
      </c>
      <c r="B41" s="84">
        <v>24</v>
      </c>
      <c r="C41" s="85">
        <v>11.801999999999998</v>
      </c>
      <c r="D41" s="86">
        <v>0.5</v>
      </c>
      <c r="E41" s="103">
        <f t="shared" si="0"/>
        <v>50.654850635969993</v>
      </c>
      <c r="F41" s="104">
        <f t="shared" si="1"/>
        <v>0</v>
      </c>
      <c r="G41" s="87"/>
      <c r="H41" s="70"/>
      <c r="I41" s="70"/>
      <c r="J41" s="70"/>
      <c r="K41" s="70"/>
      <c r="L41" s="70"/>
    </row>
    <row r="42" spans="1:12" s="22" customFormat="1" x14ac:dyDescent="0.25">
      <c r="A42" s="83">
        <v>43855</v>
      </c>
      <c r="B42" s="84">
        <v>25</v>
      </c>
      <c r="C42" s="85">
        <v>11.873999999999977</v>
      </c>
      <c r="D42" s="86">
        <v>0.5</v>
      </c>
      <c r="E42" s="103">
        <f t="shared" si="0"/>
        <v>50.963878702889907</v>
      </c>
      <c r="F42" s="104">
        <f t="shared" si="1"/>
        <v>0</v>
      </c>
      <c r="G42" s="87"/>
      <c r="H42" s="70"/>
      <c r="I42" s="70"/>
      <c r="J42" s="70"/>
      <c r="K42" s="70"/>
      <c r="L42" s="70"/>
    </row>
    <row r="43" spans="1:12" s="22" customFormat="1" x14ac:dyDescent="0.25">
      <c r="A43" s="83">
        <v>43856</v>
      </c>
      <c r="B43" s="84">
        <v>26</v>
      </c>
      <c r="C43" s="85">
        <v>11.975999999999976</v>
      </c>
      <c r="D43" s="86">
        <v>0.5</v>
      </c>
      <c r="E43" s="103">
        <f t="shared" si="0"/>
        <v>51.401668464359901</v>
      </c>
      <c r="F43" s="104">
        <f t="shared" si="1"/>
        <v>0</v>
      </c>
      <c r="G43" s="87"/>
      <c r="H43" s="70"/>
      <c r="I43" s="70"/>
      <c r="J43" s="70"/>
      <c r="K43" s="70"/>
      <c r="L43" s="70"/>
    </row>
    <row r="44" spans="1:12" s="22" customFormat="1" x14ac:dyDescent="0.25">
      <c r="A44" s="83">
        <v>43857</v>
      </c>
      <c r="B44" s="84">
        <v>27</v>
      </c>
      <c r="C44" s="85">
        <v>12.075999999999976</v>
      </c>
      <c r="D44" s="86">
        <v>0.5</v>
      </c>
      <c r="E44" s="103">
        <f t="shared" si="0"/>
        <v>51.830874112859895</v>
      </c>
      <c r="F44" s="104">
        <f t="shared" si="1"/>
        <v>0</v>
      </c>
      <c r="G44" s="87"/>
      <c r="H44" s="70"/>
      <c r="I44" s="70"/>
      <c r="J44" s="70"/>
      <c r="K44" s="70"/>
      <c r="L44" s="70"/>
    </row>
    <row r="45" spans="1:12" s="22" customFormat="1" x14ac:dyDescent="0.25">
      <c r="A45" s="83">
        <v>43858</v>
      </c>
      <c r="B45" s="84">
        <v>28</v>
      </c>
      <c r="C45" s="85">
        <v>12.188000000000011</v>
      </c>
      <c r="D45" s="86">
        <v>0.5</v>
      </c>
      <c r="E45" s="103">
        <f t="shared" si="0"/>
        <v>52.311584439180052</v>
      </c>
      <c r="F45" s="104">
        <f t="shared" si="1"/>
        <v>0</v>
      </c>
      <c r="G45" s="87"/>
      <c r="H45" s="70"/>
      <c r="I45" s="70"/>
      <c r="J45" s="70"/>
      <c r="K45" s="70"/>
      <c r="L45" s="70"/>
    </row>
    <row r="46" spans="1:12" s="22" customFormat="1" x14ac:dyDescent="0.25">
      <c r="A46" s="83">
        <v>43859</v>
      </c>
      <c r="B46" s="84">
        <v>29</v>
      </c>
      <c r="C46" s="85">
        <v>12.264000000000033</v>
      </c>
      <c r="D46" s="86">
        <v>0.5</v>
      </c>
      <c r="E46" s="103">
        <f t="shared" si="0"/>
        <v>52.637780732040149</v>
      </c>
      <c r="F46" s="104">
        <f t="shared" si="1"/>
        <v>0</v>
      </c>
      <c r="G46" s="87"/>
      <c r="H46" s="70"/>
      <c r="I46" s="70"/>
      <c r="J46" s="70"/>
      <c r="K46" s="70"/>
      <c r="L46" s="70"/>
    </row>
    <row r="47" spans="1:12" s="22" customFormat="1" x14ac:dyDescent="0.25">
      <c r="A47" s="83">
        <v>43860</v>
      </c>
      <c r="B47" s="84">
        <v>30</v>
      </c>
      <c r="C47" s="85">
        <v>12.336000000000013</v>
      </c>
      <c r="D47" s="86">
        <v>0.5</v>
      </c>
      <c r="E47" s="103">
        <f t="shared" si="0"/>
        <v>52.946808798960056</v>
      </c>
      <c r="F47" s="104">
        <f t="shared" si="1"/>
        <v>0</v>
      </c>
      <c r="G47" s="87"/>
      <c r="H47" s="70"/>
      <c r="I47" s="70"/>
      <c r="J47" s="70"/>
      <c r="K47" s="70"/>
      <c r="L47" s="70"/>
    </row>
    <row r="48" spans="1:12" s="22" customFormat="1" x14ac:dyDescent="0.25">
      <c r="A48" s="83">
        <v>43861</v>
      </c>
      <c r="B48" s="84">
        <v>31</v>
      </c>
      <c r="C48" s="85">
        <v>12.401999999999997</v>
      </c>
      <c r="D48" s="86">
        <v>0.5</v>
      </c>
      <c r="E48" s="103">
        <f t="shared" si="0"/>
        <v>53.230084526969996</v>
      </c>
      <c r="F48" s="104">
        <f t="shared" si="1"/>
        <v>0</v>
      </c>
      <c r="G48" s="87"/>
      <c r="H48" s="70"/>
      <c r="I48" s="70"/>
      <c r="J48" s="70"/>
      <c r="K48" s="70"/>
      <c r="L48" s="70"/>
    </row>
    <row r="49" spans="1:12" s="22" customFormat="1" x14ac:dyDescent="0.25">
      <c r="A49" s="83">
        <v>43862</v>
      </c>
      <c r="B49" s="84">
        <v>32</v>
      </c>
      <c r="C49" s="85">
        <v>12.463999999999988</v>
      </c>
      <c r="D49" s="86">
        <v>0.5</v>
      </c>
      <c r="E49" s="103">
        <f t="shared" si="0"/>
        <v>53.496192029039953</v>
      </c>
      <c r="F49" s="104">
        <f t="shared" si="1"/>
        <v>0</v>
      </c>
      <c r="G49" s="87"/>
      <c r="H49" s="70"/>
      <c r="I49" s="70"/>
      <c r="J49" s="70"/>
      <c r="K49" s="70"/>
      <c r="L49" s="70"/>
    </row>
    <row r="50" spans="1:12" s="22" customFormat="1" x14ac:dyDescent="0.25">
      <c r="A50" s="83">
        <v>43863</v>
      </c>
      <c r="B50" s="84">
        <v>33</v>
      </c>
      <c r="C50" s="85">
        <v>12.54399999999996</v>
      </c>
      <c r="D50" s="86">
        <v>0.5</v>
      </c>
      <c r="E50" s="103">
        <f t="shared" si="0"/>
        <v>53.839556547839827</v>
      </c>
      <c r="F50" s="104">
        <f t="shared" si="1"/>
        <v>0</v>
      </c>
      <c r="G50" s="87"/>
      <c r="H50" s="70"/>
      <c r="I50" s="70"/>
      <c r="J50" s="70"/>
      <c r="K50" s="70"/>
      <c r="L50" s="70"/>
    </row>
    <row r="51" spans="1:12" s="22" customFormat="1" x14ac:dyDescent="0.25">
      <c r="A51" s="83">
        <v>43864</v>
      </c>
      <c r="B51" s="84">
        <v>34</v>
      </c>
      <c r="C51" s="85">
        <v>12.611999999999989</v>
      </c>
      <c r="D51" s="86">
        <v>0.5</v>
      </c>
      <c r="E51" s="103">
        <f t="shared" si="0"/>
        <v>54.131416388819957</v>
      </c>
      <c r="F51" s="104">
        <f t="shared" si="1"/>
        <v>0</v>
      </c>
      <c r="G51" s="87"/>
      <c r="H51" s="70"/>
      <c r="I51" s="70"/>
      <c r="J51" s="70"/>
      <c r="K51" s="70"/>
      <c r="L51" s="70"/>
    </row>
    <row r="52" spans="1:12" s="22" customFormat="1" x14ac:dyDescent="0.25">
      <c r="A52" s="83">
        <v>43865</v>
      </c>
      <c r="B52" s="84">
        <v>35</v>
      </c>
      <c r="C52" s="85">
        <v>12.701999999999998</v>
      </c>
      <c r="D52" s="86">
        <v>0.5</v>
      </c>
      <c r="E52" s="103">
        <f t="shared" si="0"/>
        <v>54.517701472469994</v>
      </c>
      <c r="F52" s="104">
        <f t="shared" si="1"/>
        <v>0</v>
      </c>
      <c r="G52" s="87"/>
      <c r="H52" s="70"/>
      <c r="I52" s="70"/>
      <c r="J52" s="70"/>
      <c r="K52" s="70"/>
      <c r="L52" s="70"/>
    </row>
    <row r="53" spans="1:12" s="22" customFormat="1" x14ac:dyDescent="0.25">
      <c r="A53" s="83">
        <v>43866</v>
      </c>
      <c r="B53" s="84">
        <v>36</v>
      </c>
      <c r="C53" s="85">
        <v>12.817999999999984</v>
      </c>
      <c r="D53" s="86">
        <v>0.5</v>
      </c>
      <c r="E53" s="103">
        <f t="shared" si="0"/>
        <v>55.015580024729928</v>
      </c>
      <c r="F53" s="104">
        <f t="shared" si="1"/>
        <v>0</v>
      </c>
      <c r="G53" s="87"/>
      <c r="H53" s="70"/>
      <c r="I53" s="70"/>
      <c r="J53" s="70"/>
      <c r="K53" s="70"/>
      <c r="L53" s="70"/>
    </row>
    <row r="54" spans="1:12" s="22" customFormat="1" x14ac:dyDescent="0.25">
      <c r="A54" s="83">
        <v>43867</v>
      </c>
      <c r="B54" s="84">
        <v>37</v>
      </c>
      <c r="C54" s="85">
        <v>12.940000000000008</v>
      </c>
      <c r="D54" s="86">
        <v>0.5</v>
      </c>
      <c r="E54" s="103">
        <f t="shared" si="0"/>
        <v>55.539210915900043</v>
      </c>
      <c r="F54" s="104">
        <f t="shared" si="1"/>
        <v>0</v>
      </c>
      <c r="G54" s="87"/>
      <c r="H54" s="70"/>
      <c r="I54" s="70"/>
      <c r="J54" s="70"/>
      <c r="K54" s="70"/>
      <c r="L54" s="70"/>
    </row>
    <row r="55" spans="1:12" s="22" customFormat="1" x14ac:dyDescent="0.25">
      <c r="A55" s="83">
        <v>43868</v>
      </c>
      <c r="B55" s="84">
        <v>38</v>
      </c>
      <c r="C55" s="85">
        <v>13.107999999999993</v>
      </c>
      <c r="D55" s="86">
        <v>0.5</v>
      </c>
      <c r="E55" s="103">
        <f t="shared" si="0"/>
        <v>56.260276405379976</v>
      </c>
      <c r="F55" s="104">
        <f t="shared" si="1"/>
        <v>0</v>
      </c>
      <c r="G55" s="87"/>
      <c r="H55" s="70"/>
      <c r="I55" s="70"/>
      <c r="J55" s="70"/>
      <c r="K55" s="70"/>
      <c r="L55" s="70"/>
    </row>
    <row r="56" spans="1:12" s="22" customFormat="1" x14ac:dyDescent="0.25">
      <c r="A56" s="83">
        <v>43869</v>
      </c>
      <c r="B56" s="84">
        <v>39</v>
      </c>
      <c r="C56" s="85">
        <v>13.185999999999968</v>
      </c>
      <c r="D56" s="86">
        <v>0.5</v>
      </c>
      <c r="E56" s="103">
        <f t="shared" si="0"/>
        <v>56.595056811209858</v>
      </c>
      <c r="F56" s="104">
        <f t="shared" si="1"/>
        <v>0</v>
      </c>
      <c r="G56" s="87"/>
      <c r="H56" s="70"/>
      <c r="I56" s="70"/>
      <c r="J56" s="70"/>
      <c r="K56" s="70"/>
      <c r="L56" s="70"/>
    </row>
    <row r="57" spans="1:12" s="22" customFormat="1" x14ac:dyDescent="0.25">
      <c r="A57" s="83">
        <v>43870</v>
      </c>
      <c r="B57" s="84">
        <v>40</v>
      </c>
      <c r="C57" s="85">
        <v>13.23399999999997</v>
      </c>
      <c r="D57" s="86">
        <v>0.5</v>
      </c>
      <c r="E57" s="103">
        <f t="shared" si="0"/>
        <v>56.801075522489874</v>
      </c>
      <c r="F57" s="104">
        <f t="shared" si="1"/>
        <v>0</v>
      </c>
      <c r="G57" s="87"/>
      <c r="H57" s="70"/>
      <c r="I57" s="70"/>
      <c r="J57" s="70"/>
      <c r="K57" s="70"/>
      <c r="L57" s="70"/>
    </row>
    <row r="58" spans="1:12" s="22" customFormat="1" x14ac:dyDescent="0.25">
      <c r="A58" s="83">
        <v>43871</v>
      </c>
      <c r="B58" s="84">
        <v>41</v>
      </c>
      <c r="C58" s="85">
        <v>13.298000000000048</v>
      </c>
      <c r="D58" s="86">
        <v>0.5</v>
      </c>
      <c r="E58" s="103">
        <f t="shared" si="0"/>
        <v>57.075767137530207</v>
      </c>
      <c r="F58" s="104">
        <f t="shared" si="1"/>
        <v>0</v>
      </c>
      <c r="G58" s="87"/>
      <c r="H58" s="70"/>
      <c r="I58" s="70"/>
      <c r="J58" s="70"/>
      <c r="K58" s="70"/>
      <c r="L58" s="70"/>
    </row>
    <row r="59" spans="1:12" s="22" customFormat="1" x14ac:dyDescent="0.25">
      <c r="A59" s="83">
        <v>43872</v>
      </c>
      <c r="B59" s="84">
        <v>42</v>
      </c>
      <c r="C59" s="85">
        <v>13.398000000000001</v>
      </c>
      <c r="D59" s="86">
        <v>0.5</v>
      </c>
      <c r="E59" s="103">
        <f t="shared" si="0"/>
        <v>57.504972786030017</v>
      </c>
      <c r="F59" s="104">
        <f t="shared" si="1"/>
        <v>0</v>
      </c>
      <c r="G59" s="87"/>
      <c r="H59" s="70"/>
      <c r="I59" s="70"/>
      <c r="J59" s="70"/>
      <c r="K59" s="70"/>
      <c r="L59" s="70"/>
    </row>
    <row r="60" spans="1:12" s="22" customFormat="1" x14ac:dyDescent="0.25">
      <c r="A60" s="83">
        <v>43873</v>
      </c>
      <c r="B60" s="84">
        <v>43</v>
      </c>
      <c r="C60" s="85">
        <v>13.480000000000018</v>
      </c>
      <c r="D60" s="86">
        <v>0.5</v>
      </c>
      <c r="E60" s="103">
        <f t="shared" si="0"/>
        <v>57.856921417800088</v>
      </c>
      <c r="F60" s="104">
        <f t="shared" si="1"/>
        <v>0</v>
      </c>
      <c r="G60" s="87"/>
      <c r="H60" s="70"/>
      <c r="I60" s="70"/>
      <c r="J60" s="70"/>
      <c r="K60" s="70"/>
      <c r="L60" s="70"/>
    </row>
    <row r="61" spans="1:12" s="22" customFormat="1" x14ac:dyDescent="0.25">
      <c r="A61" s="83">
        <v>43874</v>
      </c>
      <c r="B61" s="84">
        <v>44</v>
      </c>
      <c r="C61" s="85">
        <v>13.546000000000003</v>
      </c>
      <c r="D61" s="86">
        <v>0.5</v>
      </c>
      <c r="E61" s="103">
        <f t="shared" si="0"/>
        <v>58.140197145810006</v>
      </c>
      <c r="F61" s="104">
        <f t="shared" si="1"/>
        <v>0</v>
      </c>
      <c r="G61" s="87"/>
      <c r="H61" s="70"/>
      <c r="I61" s="70"/>
      <c r="J61" s="70"/>
      <c r="K61" s="70"/>
      <c r="L61" s="70"/>
    </row>
    <row r="62" spans="1:12" s="22" customFormat="1" x14ac:dyDescent="0.25">
      <c r="A62" s="83">
        <v>43875</v>
      </c>
      <c r="B62" s="84">
        <v>45</v>
      </c>
      <c r="C62" s="85">
        <v>13.607999999999947</v>
      </c>
      <c r="D62" s="86">
        <v>0.5</v>
      </c>
      <c r="E62" s="103">
        <f t="shared" si="0"/>
        <v>58.406304647879779</v>
      </c>
      <c r="F62" s="104">
        <f t="shared" si="1"/>
        <v>0</v>
      </c>
      <c r="G62" s="87"/>
      <c r="H62" s="70"/>
      <c r="I62" s="70"/>
      <c r="J62" s="70"/>
      <c r="K62" s="70"/>
      <c r="L62" s="70"/>
    </row>
    <row r="63" spans="1:12" s="22" customFormat="1" x14ac:dyDescent="0.25">
      <c r="A63" s="83">
        <v>43876</v>
      </c>
      <c r="B63" s="84">
        <v>46</v>
      </c>
      <c r="C63" s="85">
        <v>13.707999999999993</v>
      </c>
      <c r="D63" s="86">
        <v>0.5</v>
      </c>
      <c r="E63" s="103">
        <f t="shared" si="0"/>
        <v>58.835510296379979</v>
      </c>
      <c r="F63" s="104">
        <f t="shared" si="1"/>
        <v>0</v>
      </c>
      <c r="G63" s="87"/>
      <c r="H63" s="70"/>
      <c r="I63" s="70"/>
      <c r="J63" s="70"/>
      <c r="K63" s="70"/>
      <c r="L63" s="70"/>
    </row>
    <row r="64" spans="1:12" s="22" customFormat="1" x14ac:dyDescent="0.25">
      <c r="A64" s="83">
        <v>43877</v>
      </c>
      <c r="B64" s="84">
        <v>47</v>
      </c>
      <c r="C64" s="85">
        <v>13.807999999999993</v>
      </c>
      <c r="D64" s="86">
        <v>0.5</v>
      </c>
      <c r="E64" s="103">
        <f t="shared" si="0"/>
        <v>59.264715944879974</v>
      </c>
      <c r="F64" s="104">
        <f t="shared" si="1"/>
        <v>0</v>
      </c>
      <c r="G64" s="87"/>
      <c r="H64" s="70"/>
      <c r="I64" s="70"/>
      <c r="J64" s="70"/>
      <c r="K64" s="70"/>
      <c r="L64" s="70"/>
    </row>
    <row r="65" spans="1:12" s="23" customFormat="1" x14ac:dyDescent="0.25">
      <c r="A65" s="83">
        <v>43878</v>
      </c>
      <c r="B65" s="84">
        <v>48</v>
      </c>
      <c r="C65" s="85">
        <v>13.903999999999996</v>
      </c>
      <c r="D65" s="86">
        <v>0.51325352239662492</v>
      </c>
      <c r="E65" s="103">
        <f t="shared" si="0"/>
        <v>61.258607742066445</v>
      </c>
      <c r="F65" s="104">
        <f t="shared" si="1"/>
        <v>0</v>
      </c>
      <c r="G65" s="87"/>
      <c r="H65" s="88"/>
      <c r="I65" s="88"/>
      <c r="J65" s="88"/>
      <c r="K65" s="88"/>
      <c r="L65" s="88"/>
    </row>
    <row r="66" spans="1:12" s="23" customFormat="1" x14ac:dyDescent="0.25">
      <c r="A66" s="83">
        <v>43879</v>
      </c>
      <c r="B66" s="84">
        <v>49</v>
      </c>
      <c r="C66" s="85">
        <v>13.976000000000022</v>
      </c>
      <c r="D66" s="86">
        <v>0.76661110715554714</v>
      </c>
      <c r="E66" s="103">
        <f t="shared" si="0"/>
        <v>91.97153263797091</v>
      </c>
      <c r="F66" s="104">
        <f t="shared" si="1"/>
        <v>0</v>
      </c>
      <c r="G66" s="87"/>
      <c r="H66" s="88"/>
      <c r="I66" s="88"/>
      <c r="J66" s="88"/>
      <c r="K66" s="88"/>
      <c r="L66" s="88"/>
    </row>
    <row r="67" spans="1:12" s="23" customFormat="1" x14ac:dyDescent="0.25">
      <c r="A67" s="83">
        <v>43880</v>
      </c>
      <c r="B67" s="84">
        <v>50</v>
      </c>
      <c r="C67" s="85">
        <v>14.025999999999977</v>
      </c>
      <c r="D67" s="86">
        <v>0.89138908437416187</v>
      </c>
      <c r="E67" s="103">
        <f t="shared" si="0"/>
        <v>107.32393080650998</v>
      </c>
      <c r="F67" s="104">
        <f t="shared" si="1"/>
        <v>2575.7743393562396</v>
      </c>
      <c r="G67" s="87"/>
      <c r="H67" s="88"/>
      <c r="I67" s="88"/>
      <c r="J67" s="88"/>
      <c r="K67" s="88"/>
      <c r="L67" s="88"/>
    </row>
    <row r="68" spans="1:12" s="23" customFormat="1" x14ac:dyDescent="0.25">
      <c r="A68" s="83">
        <v>43881</v>
      </c>
      <c r="B68" s="84">
        <v>51</v>
      </c>
      <c r="C68" s="85">
        <v>14.065999999999985</v>
      </c>
      <c r="D68" s="86">
        <v>0.94487273889923939</v>
      </c>
      <c r="E68" s="103">
        <f t="shared" si="0"/>
        <v>114.08783968775823</v>
      </c>
      <c r="F68" s="104">
        <f t="shared" si="1"/>
        <v>2738.1081525061977</v>
      </c>
      <c r="G68" s="87"/>
      <c r="H68" s="88"/>
      <c r="I68" s="88"/>
      <c r="J68" s="88"/>
      <c r="K68" s="88"/>
      <c r="L68" s="88"/>
    </row>
    <row r="69" spans="1:12" s="23" customFormat="1" x14ac:dyDescent="0.25">
      <c r="A69" s="83">
        <v>43882</v>
      </c>
      <c r="B69" s="84">
        <v>52</v>
      </c>
      <c r="C69" s="85">
        <v>14.126000000000023</v>
      </c>
      <c r="D69" s="86">
        <v>1.1367556910063352</v>
      </c>
      <c r="E69" s="103">
        <f t="shared" si="0"/>
        <v>137.84206274057533</v>
      </c>
      <c r="F69" s="104">
        <f t="shared" si="1"/>
        <v>3308.2095057738079</v>
      </c>
      <c r="G69" s="87"/>
      <c r="H69" s="88"/>
      <c r="I69" s="88"/>
      <c r="J69" s="88"/>
      <c r="K69" s="88"/>
      <c r="L69" s="88"/>
    </row>
    <row r="70" spans="1:12" s="23" customFormat="1" x14ac:dyDescent="0.25">
      <c r="A70" s="83">
        <v>43883</v>
      </c>
      <c r="B70" s="84">
        <v>53</v>
      </c>
      <c r="C70" s="85">
        <v>14.2</v>
      </c>
      <c r="D70" s="86">
        <v>1.5853727263551991</v>
      </c>
      <c r="E70" s="103">
        <f t="shared" si="0"/>
        <v>193.24806387277698</v>
      </c>
      <c r="F70" s="104">
        <f t="shared" si="1"/>
        <v>4637.9535329466471</v>
      </c>
      <c r="G70" s="87"/>
      <c r="H70" s="88"/>
      <c r="I70" s="88"/>
      <c r="J70" s="88"/>
      <c r="K70" s="88"/>
      <c r="L70" s="88"/>
    </row>
    <row r="71" spans="1:12" s="23" customFormat="1" x14ac:dyDescent="0.25">
      <c r="A71" s="83">
        <v>43884</v>
      </c>
      <c r="B71" s="84">
        <v>54</v>
      </c>
      <c r="C71" s="85">
        <v>14.29000000000001</v>
      </c>
      <c r="D71" s="86">
        <v>2.0748662347792108</v>
      </c>
      <c r="E71" s="103">
        <f t="shared" si="0"/>
        <v>254.51756318329137</v>
      </c>
      <c r="F71" s="104">
        <f t="shared" si="1"/>
        <v>6108.4215163989929</v>
      </c>
      <c r="G71" s="87"/>
      <c r="H71" s="88"/>
      <c r="I71" s="88"/>
      <c r="J71" s="88"/>
      <c r="K71" s="88"/>
      <c r="L71" s="88"/>
    </row>
    <row r="72" spans="1:12" s="23" customFormat="1" x14ac:dyDescent="0.25">
      <c r="A72" s="83">
        <v>43885</v>
      </c>
      <c r="B72" s="84">
        <v>55</v>
      </c>
      <c r="C72" s="85">
        <v>14.339999999999964</v>
      </c>
      <c r="D72" s="86">
        <v>2.2196803864850465</v>
      </c>
      <c r="E72" s="103">
        <f t="shared" si="0"/>
        <v>273.23417637459153</v>
      </c>
      <c r="F72" s="104">
        <f t="shared" si="1"/>
        <v>6557.6202329901971</v>
      </c>
      <c r="G72" s="87"/>
      <c r="H72" s="88"/>
      <c r="I72" s="88"/>
      <c r="J72" s="88"/>
      <c r="K72" s="88"/>
      <c r="L72" s="88"/>
    </row>
    <row r="73" spans="1:12" s="23" customFormat="1" x14ac:dyDescent="0.25">
      <c r="A73" s="83">
        <v>43886</v>
      </c>
      <c r="B73" s="84">
        <v>56</v>
      </c>
      <c r="C73" s="85">
        <v>14.381999999999971</v>
      </c>
      <c r="D73" s="86">
        <v>2.3061933721628471</v>
      </c>
      <c r="E73" s="103">
        <f t="shared" si="0"/>
        <v>284.71505265740814</v>
      </c>
      <c r="F73" s="104">
        <f t="shared" si="1"/>
        <v>6833.1612637777953</v>
      </c>
      <c r="G73" s="87"/>
      <c r="H73" s="88"/>
      <c r="I73" s="88"/>
      <c r="J73" s="88"/>
      <c r="K73" s="88"/>
      <c r="L73" s="88"/>
    </row>
    <row r="74" spans="1:12" s="23" customFormat="1" x14ac:dyDescent="0.25">
      <c r="A74" s="83">
        <v>43887</v>
      </c>
      <c r="B74" s="84">
        <v>57</v>
      </c>
      <c r="C74" s="85">
        <v>14.421999999999979</v>
      </c>
      <c r="D74" s="86">
        <v>2.4567427697670836</v>
      </c>
      <c r="E74" s="103">
        <f t="shared" si="0"/>
        <v>304.14494468874898</v>
      </c>
      <c r="F74" s="104">
        <f t="shared" si="1"/>
        <v>7299.4786725299755</v>
      </c>
      <c r="G74" s="87"/>
      <c r="H74" s="88"/>
      <c r="I74" s="88"/>
      <c r="J74" s="88"/>
      <c r="K74" s="88"/>
      <c r="L74" s="88"/>
    </row>
    <row r="75" spans="1:12" s="23" customFormat="1" x14ac:dyDescent="0.25">
      <c r="A75" s="83">
        <v>43888</v>
      </c>
      <c r="B75" s="84">
        <v>58</v>
      </c>
      <c r="C75" s="85">
        <v>14.477999999999975</v>
      </c>
      <c r="D75" s="86">
        <v>2.5659799729748398</v>
      </c>
      <c r="E75" s="103">
        <f t="shared" si="0"/>
        <v>318.90201195494723</v>
      </c>
      <c r="F75" s="104">
        <f t="shared" si="1"/>
        <v>7653.648286918733</v>
      </c>
      <c r="G75" s="87"/>
      <c r="H75" s="88"/>
      <c r="I75" s="88"/>
      <c r="J75" s="88"/>
      <c r="K75" s="88"/>
      <c r="L75" s="88"/>
    </row>
    <row r="76" spans="1:12" s="23" customFormat="1" x14ac:dyDescent="0.25">
      <c r="A76" s="83">
        <v>43889</v>
      </c>
      <c r="B76" s="84">
        <v>59</v>
      </c>
      <c r="C76" s="85">
        <v>14.513999999999987</v>
      </c>
      <c r="D76" s="86">
        <v>2.6001654675382682</v>
      </c>
      <c r="E76" s="103">
        <f t="shared" si="0"/>
        <v>323.95413625119608</v>
      </c>
      <c r="F76" s="104">
        <f t="shared" si="1"/>
        <v>7774.8992700287054</v>
      </c>
      <c r="G76" s="87"/>
      <c r="H76" s="88"/>
      <c r="I76" s="88"/>
      <c r="J76" s="88"/>
      <c r="K76" s="88"/>
      <c r="L76" s="88"/>
    </row>
    <row r="77" spans="1:12" s="23" customFormat="1" x14ac:dyDescent="0.25">
      <c r="A77" s="83">
        <v>43891</v>
      </c>
      <c r="B77" s="84">
        <v>60</v>
      </c>
      <c r="C77" s="85">
        <v>14.557999999999993</v>
      </c>
      <c r="D77" s="86">
        <v>2.5056216801507629</v>
      </c>
      <c r="E77" s="103">
        <f t="shared" si="0"/>
        <v>313.12131895080734</v>
      </c>
      <c r="F77" s="104">
        <f t="shared" si="1"/>
        <v>7514.9116548193761</v>
      </c>
      <c r="G77" s="87"/>
      <c r="H77" s="88"/>
      <c r="I77" s="88"/>
      <c r="J77" s="88"/>
      <c r="K77" s="88"/>
      <c r="L77" s="88"/>
    </row>
    <row r="78" spans="1:12" s="23" customFormat="1" x14ac:dyDescent="0.25">
      <c r="A78" s="83">
        <v>43892</v>
      </c>
      <c r="B78" s="84">
        <v>61</v>
      </c>
      <c r="C78" s="85">
        <v>14.586000000000013</v>
      </c>
      <c r="D78" s="86">
        <v>2.4869530625008007</v>
      </c>
      <c r="E78" s="103">
        <f t="shared" si="0"/>
        <v>311.3861001735234</v>
      </c>
      <c r="F78" s="104">
        <f t="shared" si="1"/>
        <v>7473.2664041645621</v>
      </c>
      <c r="G78" s="87"/>
      <c r="H78" s="88"/>
      <c r="I78" s="88"/>
      <c r="J78" s="88"/>
      <c r="K78" s="88"/>
      <c r="L78" s="88"/>
    </row>
    <row r="79" spans="1:12" s="23" customFormat="1" x14ac:dyDescent="0.25">
      <c r="A79" s="83">
        <v>43893</v>
      </c>
      <c r="B79" s="84">
        <v>62</v>
      </c>
      <c r="C79" s="85">
        <v>14.607999999999993</v>
      </c>
      <c r="D79" s="86">
        <v>2.5386164463420271</v>
      </c>
      <c r="E79" s="103">
        <f t="shared" si="0"/>
        <v>318.33418146124166</v>
      </c>
      <c r="F79" s="104">
        <f t="shared" si="1"/>
        <v>7640.0203550697997</v>
      </c>
      <c r="G79" s="87"/>
      <c r="H79" s="88"/>
      <c r="I79" s="88"/>
      <c r="J79" s="88"/>
      <c r="K79" s="88"/>
      <c r="L79" s="88"/>
    </row>
    <row r="80" spans="1:12" s="23" customFormat="1" x14ac:dyDescent="0.25">
      <c r="A80" s="83">
        <v>43894</v>
      </c>
      <c r="B80" s="84">
        <v>63</v>
      </c>
      <c r="C80" s="85">
        <v>14.636000000000013</v>
      </c>
      <c r="D80" s="86">
        <v>2.6716646673762212</v>
      </c>
      <c r="E80" s="103">
        <f t="shared" si="0"/>
        <v>335.66014067925636</v>
      </c>
      <c r="F80" s="104">
        <f t="shared" si="1"/>
        <v>8055.843376302153</v>
      </c>
      <c r="G80" s="87"/>
      <c r="H80" s="88"/>
      <c r="I80" s="88"/>
      <c r="J80" s="88"/>
      <c r="K80" s="88"/>
      <c r="L80" s="88"/>
    </row>
    <row r="81" spans="1:12" s="23" customFormat="1" x14ac:dyDescent="0.25">
      <c r="A81" s="83">
        <v>43895</v>
      </c>
      <c r="B81" s="84">
        <v>64</v>
      </c>
      <c r="C81" s="85">
        <v>14.648000000000001</v>
      </c>
      <c r="D81" s="86">
        <v>2.6151625085542687</v>
      </c>
      <c r="E81" s="103">
        <f t="shared" si="0"/>
        <v>328.8307607813415</v>
      </c>
      <c r="F81" s="104">
        <f t="shared" si="1"/>
        <v>7891.9382587521959</v>
      </c>
      <c r="G81" s="87"/>
      <c r="H81" s="88"/>
      <c r="I81" s="88"/>
      <c r="J81" s="88"/>
      <c r="K81" s="88"/>
      <c r="L81" s="88"/>
    </row>
    <row r="82" spans="1:12" s="23" customFormat="1" x14ac:dyDescent="0.25">
      <c r="A82" s="83">
        <v>43896</v>
      </c>
      <c r="B82" s="84">
        <v>65</v>
      </c>
      <c r="C82" s="85">
        <v>14.655999999999995</v>
      </c>
      <c r="D82" s="86">
        <v>2.6074524120302471</v>
      </c>
      <c r="E82" s="103">
        <f t="shared" ref="E82:E145" si="2">C82*D82*9.81*$F$6*$F$7*(1-$F$11)</f>
        <v>328.0403539038436</v>
      </c>
      <c r="F82" s="104">
        <f t="shared" ref="F82:F145" si="3">IF(E82&lt;$F$13,0,E82*24)</f>
        <v>7872.9684936922458</v>
      </c>
      <c r="G82" s="87"/>
      <c r="H82" s="88"/>
      <c r="I82" s="88"/>
      <c r="J82" s="88"/>
      <c r="K82" s="88"/>
      <c r="L82" s="88"/>
    </row>
    <row r="83" spans="1:12" s="23" customFormat="1" x14ac:dyDescent="0.25">
      <c r="A83" s="83">
        <v>43897</v>
      </c>
      <c r="B83" s="84">
        <v>66</v>
      </c>
      <c r="C83" s="85">
        <v>14.665999999999986</v>
      </c>
      <c r="D83" s="86">
        <v>2.6334824478861258</v>
      </c>
      <c r="E83" s="103">
        <f t="shared" si="2"/>
        <v>331.54122153788569</v>
      </c>
      <c r="F83" s="104">
        <f t="shared" si="3"/>
        <v>7956.9893169092566</v>
      </c>
      <c r="G83" s="87"/>
      <c r="H83" s="88"/>
      <c r="I83" s="88"/>
      <c r="J83" s="88"/>
      <c r="K83" s="88"/>
      <c r="L83" s="88"/>
    </row>
    <row r="84" spans="1:12" s="23" customFormat="1" x14ac:dyDescent="0.25">
      <c r="A84" s="83">
        <v>43898</v>
      </c>
      <c r="B84" s="84">
        <v>67</v>
      </c>
      <c r="C84" s="85">
        <v>14.684000000000015</v>
      </c>
      <c r="D84" s="86">
        <v>2.7697622918628886</v>
      </c>
      <c r="E84" s="103">
        <f t="shared" si="2"/>
        <v>349.12608523832409</v>
      </c>
      <c r="F84" s="104">
        <f t="shared" si="3"/>
        <v>8379.0260457197783</v>
      </c>
      <c r="G84" s="87"/>
      <c r="H84" s="88"/>
      <c r="I84" s="88"/>
      <c r="J84" s="88"/>
      <c r="K84" s="88"/>
      <c r="L84" s="88"/>
    </row>
    <row r="85" spans="1:12" s="23" customFormat="1" x14ac:dyDescent="0.25">
      <c r="A85" s="83">
        <v>43899</v>
      </c>
      <c r="B85" s="84">
        <v>68</v>
      </c>
      <c r="C85" s="85">
        <v>14.688000000000056</v>
      </c>
      <c r="D85" s="86">
        <v>2.7261333893110327</v>
      </c>
      <c r="E85" s="103">
        <f t="shared" si="2"/>
        <v>343.72030643766271</v>
      </c>
      <c r="F85" s="104">
        <f t="shared" si="3"/>
        <v>8249.2873545039056</v>
      </c>
      <c r="G85" s="87"/>
      <c r="H85" s="88"/>
      <c r="I85" s="88"/>
      <c r="J85" s="88"/>
      <c r="K85" s="88"/>
      <c r="L85" s="88"/>
    </row>
    <row r="86" spans="1:12" s="23" customFormat="1" x14ac:dyDescent="0.25">
      <c r="A86" s="83">
        <v>43900</v>
      </c>
      <c r="B86" s="84">
        <v>69</v>
      </c>
      <c r="C86" s="85">
        <v>14.694000000000051</v>
      </c>
      <c r="D86" s="86">
        <v>2.7256871250916932</v>
      </c>
      <c r="E86" s="103">
        <f t="shared" si="2"/>
        <v>343.80442554191097</v>
      </c>
      <c r="F86" s="104">
        <f t="shared" si="3"/>
        <v>8251.3062130058643</v>
      </c>
      <c r="G86" s="87"/>
      <c r="H86" s="88"/>
      <c r="I86" s="88"/>
      <c r="J86" s="88"/>
      <c r="K86" s="88"/>
      <c r="L86" s="88"/>
    </row>
    <row r="87" spans="1:12" s="23" customFormat="1" x14ac:dyDescent="0.25">
      <c r="A87" s="83">
        <v>43901</v>
      </c>
      <c r="B87" s="84">
        <v>70</v>
      </c>
      <c r="C87" s="85">
        <v>14.704000000000041</v>
      </c>
      <c r="D87" s="86">
        <v>2.7884893519598473</v>
      </c>
      <c r="E87" s="103">
        <f t="shared" si="2"/>
        <v>351.9653487395741</v>
      </c>
      <c r="F87" s="104">
        <f t="shared" si="3"/>
        <v>8447.1683697497792</v>
      </c>
      <c r="G87" s="87"/>
      <c r="H87" s="88"/>
      <c r="I87" s="88"/>
      <c r="J87" s="88"/>
      <c r="K87" s="88"/>
      <c r="L87" s="88"/>
    </row>
    <row r="88" spans="1:12" s="23" customFormat="1" x14ac:dyDescent="0.25">
      <c r="A88" s="83">
        <v>43902</v>
      </c>
      <c r="B88" s="84">
        <v>71</v>
      </c>
      <c r="C88" s="85">
        <v>14.70600000000004</v>
      </c>
      <c r="D88" s="86">
        <v>2.727829091847624</v>
      </c>
      <c r="E88" s="103">
        <f t="shared" si="2"/>
        <v>344.35559434143056</v>
      </c>
      <c r="F88" s="104">
        <f t="shared" si="3"/>
        <v>8264.5342641943334</v>
      </c>
      <c r="G88" s="87"/>
      <c r="H88" s="88"/>
      <c r="I88" s="88"/>
      <c r="J88" s="88"/>
      <c r="K88" s="88"/>
      <c r="L88" s="88"/>
    </row>
    <row r="89" spans="1:12" s="23" customFormat="1" x14ac:dyDescent="0.25">
      <c r="A89" s="83">
        <v>43903</v>
      </c>
      <c r="B89" s="84">
        <v>72</v>
      </c>
      <c r="C89" s="85">
        <v>14.708000000000037</v>
      </c>
      <c r="D89" s="86">
        <v>2.6695116050918934</v>
      </c>
      <c r="E89" s="103">
        <f t="shared" si="2"/>
        <v>337.03954424821569</v>
      </c>
      <c r="F89" s="104">
        <f t="shared" si="3"/>
        <v>8088.949061957177</v>
      </c>
      <c r="G89" s="87"/>
      <c r="H89" s="88"/>
      <c r="I89" s="88"/>
      <c r="J89" s="88"/>
      <c r="K89" s="88"/>
      <c r="L89" s="88"/>
    </row>
    <row r="90" spans="1:12" s="23" customFormat="1" x14ac:dyDescent="0.25">
      <c r="A90" s="83">
        <v>43904</v>
      </c>
      <c r="B90" s="84">
        <v>73</v>
      </c>
      <c r="C90" s="85">
        <v>14.716000000000031</v>
      </c>
      <c r="D90" s="86">
        <v>2.6668121953916186</v>
      </c>
      <c r="E90" s="103">
        <f t="shared" si="2"/>
        <v>336.88186765320694</v>
      </c>
      <c r="F90" s="104">
        <f t="shared" si="3"/>
        <v>8085.164823676967</v>
      </c>
      <c r="G90" s="87"/>
      <c r="H90" s="88"/>
      <c r="I90" s="88"/>
      <c r="J90" s="88"/>
      <c r="K90" s="88"/>
      <c r="L90" s="88"/>
    </row>
    <row r="91" spans="1:12" s="23" customFormat="1" x14ac:dyDescent="0.25">
      <c r="A91" s="83">
        <v>43905</v>
      </c>
      <c r="B91" s="84">
        <v>74</v>
      </c>
      <c r="C91" s="85">
        <v>14.722000000000071</v>
      </c>
      <c r="D91" s="86">
        <v>2.5752606315693276</v>
      </c>
      <c r="E91" s="103">
        <f t="shared" si="2"/>
        <v>325.44936359234492</v>
      </c>
      <c r="F91" s="104">
        <f t="shared" si="3"/>
        <v>7810.7847262162777</v>
      </c>
      <c r="G91" s="87"/>
      <c r="H91" s="88"/>
      <c r="I91" s="88"/>
      <c r="J91" s="88"/>
      <c r="K91" s="88"/>
      <c r="L91" s="88"/>
    </row>
    <row r="92" spans="1:12" s="23" customFormat="1" x14ac:dyDescent="0.25">
      <c r="A92" s="83">
        <v>43906</v>
      </c>
      <c r="B92" s="84">
        <v>75</v>
      </c>
      <c r="C92" s="85">
        <v>14.726000000000067</v>
      </c>
      <c r="D92" s="86">
        <v>2.5399974208695668</v>
      </c>
      <c r="E92" s="103">
        <f t="shared" si="2"/>
        <v>321.08017886743113</v>
      </c>
      <c r="F92" s="104">
        <f t="shared" si="3"/>
        <v>7705.9242928183467</v>
      </c>
      <c r="G92" s="87"/>
      <c r="H92" s="88"/>
      <c r="I92" s="88"/>
      <c r="J92" s="88"/>
      <c r="K92" s="88"/>
      <c r="L92" s="88"/>
    </row>
    <row r="93" spans="1:12" s="23" customFormat="1" x14ac:dyDescent="0.25">
      <c r="A93" s="83">
        <v>43907</v>
      </c>
      <c r="B93" s="84">
        <v>76</v>
      </c>
      <c r="C93" s="85">
        <v>14.746000000000048</v>
      </c>
      <c r="D93" s="86">
        <v>2.7256270700893603</v>
      </c>
      <c r="E93" s="103">
        <f t="shared" si="2"/>
        <v>345.01349922238956</v>
      </c>
      <c r="F93" s="104">
        <f t="shared" si="3"/>
        <v>8280.3239813373493</v>
      </c>
      <c r="G93" s="87"/>
      <c r="H93" s="88"/>
      <c r="I93" s="88"/>
      <c r="J93" s="88"/>
      <c r="K93" s="88"/>
      <c r="L93" s="88"/>
    </row>
    <row r="94" spans="1:12" s="23" customFormat="1" x14ac:dyDescent="0.25">
      <c r="A94" s="83">
        <v>43908</v>
      </c>
      <c r="B94" s="84">
        <v>77</v>
      </c>
      <c r="C94" s="85">
        <v>14.750000000000046</v>
      </c>
      <c r="D94" s="86">
        <v>2.693736214491147</v>
      </c>
      <c r="E94" s="103">
        <f t="shared" si="2"/>
        <v>341.0692056544404</v>
      </c>
      <c r="F94" s="104">
        <f t="shared" si="3"/>
        <v>8185.6609357065699</v>
      </c>
      <c r="G94" s="87"/>
      <c r="H94" s="88"/>
      <c r="I94" s="88"/>
      <c r="J94" s="88"/>
      <c r="K94" s="88"/>
      <c r="L94" s="88"/>
    </row>
    <row r="95" spans="1:12" s="23" customFormat="1" x14ac:dyDescent="0.25">
      <c r="A95" s="83">
        <v>43909</v>
      </c>
      <c r="B95" s="84">
        <v>78</v>
      </c>
      <c r="C95" s="85">
        <v>14.750000000000046</v>
      </c>
      <c r="D95" s="86">
        <v>2.5738594338868133</v>
      </c>
      <c r="E95" s="103">
        <f t="shared" si="2"/>
        <v>325.89092720342461</v>
      </c>
      <c r="F95" s="104">
        <f t="shared" si="3"/>
        <v>7821.3822528821911</v>
      </c>
      <c r="G95" s="87"/>
      <c r="H95" s="88"/>
      <c r="I95" s="88"/>
      <c r="J95" s="88"/>
      <c r="K95" s="88"/>
      <c r="L95" s="88"/>
    </row>
    <row r="96" spans="1:12" s="23" customFormat="1" x14ac:dyDescent="0.25">
      <c r="A96" s="83">
        <v>43910</v>
      </c>
      <c r="B96" s="84">
        <v>79</v>
      </c>
      <c r="C96" s="85">
        <v>14.758000000000038</v>
      </c>
      <c r="D96" s="86">
        <v>2.6354320661427861</v>
      </c>
      <c r="E96" s="103">
        <f t="shared" si="2"/>
        <v>333.86796983546537</v>
      </c>
      <c r="F96" s="104">
        <f t="shared" si="3"/>
        <v>8012.831276051169</v>
      </c>
      <c r="G96" s="87"/>
      <c r="H96" s="88"/>
      <c r="I96" s="88"/>
      <c r="J96" s="88"/>
      <c r="K96" s="88"/>
      <c r="L96" s="88"/>
    </row>
    <row r="97" spans="1:12" s="23" customFormat="1" x14ac:dyDescent="0.25">
      <c r="A97" s="83">
        <v>43911</v>
      </c>
      <c r="B97" s="84">
        <v>80</v>
      </c>
      <c r="C97" s="85">
        <v>14.768000000000029</v>
      </c>
      <c r="D97" s="86">
        <v>2.5752599330934824</v>
      </c>
      <c r="E97" s="103">
        <f t="shared" si="2"/>
        <v>326.46616614310994</v>
      </c>
      <c r="F97" s="104">
        <f t="shared" si="3"/>
        <v>7835.1879874346387</v>
      </c>
      <c r="G97" s="87"/>
      <c r="H97" s="88"/>
      <c r="I97" s="88"/>
      <c r="J97" s="88"/>
      <c r="K97" s="88"/>
      <c r="L97" s="88"/>
    </row>
    <row r="98" spans="1:12" s="23" customFormat="1" x14ac:dyDescent="0.25">
      <c r="A98" s="83">
        <v>43912</v>
      </c>
      <c r="B98" s="84">
        <v>81</v>
      </c>
      <c r="C98" s="85">
        <v>14.778000000000066</v>
      </c>
      <c r="D98" s="86">
        <v>2.4878354850519049</v>
      </c>
      <c r="E98" s="103">
        <f t="shared" si="2"/>
        <v>315.59691170721572</v>
      </c>
      <c r="F98" s="104">
        <f t="shared" si="3"/>
        <v>7574.3258809731778</v>
      </c>
      <c r="G98" s="87"/>
      <c r="H98" s="88"/>
      <c r="I98" s="88"/>
      <c r="J98" s="88"/>
      <c r="K98" s="88"/>
      <c r="L98" s="88"/>
    </row>
    <row r="99" spans="1:12" s="23" customFormat="1" x14ac:dyDescent="0.25">
      <c r="A99" s="83">
        <v>43913</v>
      </c>
      <c r="B99" s="84">
        <v>82</v>
      </c>
      <c r="C99" s="85">
        <v>14.776000000000021</v>
      </c>
      <c r="D99" s="86">
        <v>2.3402742898255378</v>
      </c>
      <c r="E99" s="103">
        <f t="shared" si="2"/>
        <v>296.83770719957312</v>
      </c>
      <c r="F99" s="104">
        <f t="shared" si="3"/>
        <v>7124.1049727897553</v>
      </c>
      <c r="G99" s="87"/>
      <c r="H99" s="88"/>
      <c r="I99" s="88"/>
      <c r="J99" s="88"/>
      <c r="K99" s="88"/>
      <c r="L99" s="88"/>
    </row>
    <row r="100" spans="1:12" s="23" customFormat="1" x14ac:dyDescent="0.25">
      <c r="A100" s="83">
        <v>43914</v>
      </c>
      <c r="B100" s="84">
        <v>83</v>
      </c>
      <c r="C100" s="85">
        <v>14.784000000000015</v>
      </c>
      <c r="D100" s="86">
        <v>2.37466039324678</v>
      </c>
      <c r="E100" s="103">
        <f t="shared" si="2"/>
        <v>301.36227594972587</v>
      </c>
      <c r="F100" s="104">
        <f t="shared" si="3"/>
        <v>7232.6946227934204</v>
      </c>
      <c r="G100" s="87"/>
      <c r="H100" s="88"/>
      <c r="I100" s="88"/>
      <c r="J100" s="88"/>
      <c r="K100" s="88"/>
      <c r="L100" s="88"/>
    </row>
    <row r="101" spans="1:12" s="23" customFormat="1" x14ac:dyDescent="0.25">
      <c r="A101" s="83">
        <v>43915</v>
      </c>
      <c r="B101" s="84">
        <v>84</v>
      </c>
      <c r="C101" s="85">
        <v>14.8</v>
      </c>
      <c r="D101" s="86">
        <v>2.5288679298464549</v>
      </c>
      <c r="E101" s="103">
        <f t="shared" si="2"/>
        <v>321.27970234097768</v>
      </c>
      <c r="F101" s="104">
        <f t="shared" si="3"/>
        <v>7710.7128561834643</v>
      </c>
      <c r="G101" s="87"/>
      <c r="H101" s="88"/>
      <c r="I101" s="88"/>
      <c r="J101" s="88"/>
      <c r="K101" s="88"/>
      <c r="L101" s="88"/>
    </row>
    <row r="102" spans="1:12" s="23" customFormat="1" x14ac:dyDescent="0.25">
      <c r="A102" s="83">
        <v>43916</v>
      </c>
      <c r="B102" s="84">
        <v>85</v>
      </c>
      <c r="C102" s="85">
        <v>14.807999999999993</v>
      </c>
      <c r="D102" s="86">
        <v>2.5875934375770102</v>
      </c>
      <c r="E102" s="103">
        <f t="shared" si="2"/>
        <v>328.91817450626576</v>
      </c>
      <c r="F102" s="104">
        <f t="shared" si="3"/>
        <v>7894.0361881503777</v>
      </c>
      <c r="G102" s="87"/>
      <c r="H102" s="88"/>
      <c r="I102" s="88"/>
      <c r="J102" s="88"/>
      <c r="K102" s="88"/>
      <c r="L102" s="88"/>
    </row>
    <row r="103" spans="1:12" s="23" customFormat="1" x14ac:dyDescent="0.25">
      <c r="A103" s="83">
        <v>43917</v>
      </c>
      <c r="B103" s="84">
        <v>86</v>
      </c>
      <c r="C103" s="85">
        <v>14.814000000000032</v>
      </c>
      <c r="D103" s="86">
        <v>2.6000088817124292</v>
      </c>
      <c r="E103" s="103">
        <f t="shared" si="2"/>
        <v>330.63025824110974</v>
      </c>
      <c r="F103" s="104">
        <f t="shared" si="3"/>
        <v>7935.1261977866343</v>
      </c>
      <c r="G103" s="87"/>
      <c r="H103" s="88"/>
      <c r="I103" s="88"/>
      <c r="J103" s="88"/>
      <c r="K103" s="88"/>
      <c r="L103" s="88"/>
    </row>
    <row r="104" spans="1:12" s="23" customFormat="1" x14ac:dyDescent="0.25">
      <c r="A104" s="83">
        <v>43918</v>
      </c>
      <c r="B104" s="84">
        <v>87</v>
      </c>
      <c r="C104" s="85">
        <v>14.811999999999989</v>
      </c>
      <c r="D104" s="86">
        <v>2.5413085995231306</v>
      </c>
      <c r="E104" s="103">
        <f t="shared" si="2"/>
        <v>323.12200418841684</v>
      </c>
      <c r="F104" s="104">
        <f t="shared" si="3"/>
        <v>7754.9281005220037</v>
      </c>
      <c r="G104" s="87"/>
      <c r="H104" s="88"/>
      <c r="I104" s="88"/>
      <c r="J104" s="88"/>
      <c r="K104" s="88"/>
      <c r="L104" s="88"/>
    </row>
    <row r="105" spans="1:12" s="23" customFormat="1" x14ac:dyDescent="0.25">
      <c r="A105" s="83">
        <v>43919</v>
      </c>
      <c r="B105" s="84">
        <v>88</v>
      </c>
      <c r="C105" s="85">
        <v>14.809999999999992</v>
      </c>
      <c r="D105" s="86">
        <v>2.4492035035116237</v>
      </c>
      <c r="E105" s="103">
        <f t="shared" si="2"/>
        <v>311.36898789342729</v>
      </c>
      <c r="F105" s="104">
        <f t="shared" si="3"/>
        <v>7472.8557094422549</v>
      </c>
      <c r="G105" s="87"/>
      <c r="H105" s="88"/>
      <c r="I105" s="88"/>
      <c r="J105" s="88"/>
      <c r="K105" s="88"/>
      <c r="L105" s="88"/>
    </row>
    <row r="106" spans="1:12" s="23" customFormat="1" x14ac:dyDescent="0.25">
      <c r="A106" s="83">
        <v>43920</v>
      </c>
      <c r="B106" s="84">
        <v>89</v>
      </c>
      <c r="C106" s="85">
        <v>14.824000000000069</v>
      </c>
      <c r="D106" s="86">
        <v>2.5954546461963859</v>
      </c>
      <c r="E106" s="103">
        <f t="shared" si="2"/>
        <v>330.2739154150218</v>
      </c>
      <c r="F106" s="104">
        <f t="shared" si="3"/>
        <v>7926.5739699605238</v>
      </c>
      <c r="G106" s="87"/>
      <c r="H106" s="88"/>
      <c r="I106" s="88"/>
      <c r="J106" s="88"/>
      <c r="K106" s="88"/>
      <c r="L106" s="88"/>
    </row>
    <row r="107" spans="1:12" s="23" customFormat="1" x14ac:dyDescent="0.25">
      <c r="A107" s="83">
        <v>43921</v>
      </c>
      <c r="B107" s="84">
        <v>90</v>
      </c>
      <c r="C107" s="85">
        <v>14.820000000000027</v>
      </c>
      <c r="D107" s="86">
        <v>2.5094192719537021</v>
      </c>
      <c r="E107" s="103">
        <f t="shared" si="2"/>
        <v>319.23967285966836</v>
      </c>
      <c r="F107" s="104">
        <f t="shared" si="3"/>
        <v>7661.7521486320402</v>
      </c>
      <c r="G107" s="87"/>
      <c r="H107" s="88"/>
      <c r="I107" s="88"/>
      <c r="J107" s="88"/>
      <c r="K107" s="88"/>
      <c r="L107" s="88"/>
    </row>
    <row r="108" spans="1:12" s="23" customFormat="1" x14ac:dyDescent="0.25">
      <c r="A108" s="83">
        <v>43922</v>
      </c>
      <c r="B108" s="84">
        <v>91</v>
      </c>
      <c r="C108" s="85">
        <v>14.810000000000036</v>
      </c>
      <c r="D108" s="86">
        <v>2.3041111303994559</v>
      </c>
      <c r="E108" s="103">
        <f t="shared" si="2"/>
        <v>292.9232910363819</v>
      </c>
      <c r="F108" s="104">
        <f t="shared" si="3"/>
        <v>7030.1589848731655</v>
      </c>
      <c r="G108" s="87"/>
      <c r="H108" s="88"/>
      <c r="I108" s="88"/>
      <c r="J108" s="88"/>
      <c r="K108" s="88"/>
      <c r="L108" s="88"/>
    </row>
    <row r="109" spans="1:12" s="23" customFormat="1" x14ac:dyDescent="0.25">
      <c r="A109" s="83">
        <v>43923</v>
      </c>
      <c r="B109" s="84">
        <v>92</v>
      </c>
      <c r="C109" s="85">
        <v>14.803999999999997</v>
      </c>
      <c r="D109" s="86">
        <v>2.1905239397757503</v>
      </c>
      <c r="E109" s="103">
        <f t="shared" si="2"/>
        <v>278.37004826521292</v>
      </c>
      <c r="F109" s="104">
        <f t="shared" si="3"/>
        <v>6680.8811583651095</v>
      </c>
      <c r="G109" s="87"/>
      <c r="H109" s="88"/>
      <c r="I109" s="88"/>
      <c r="J109" s="88"/>
      <c r="K109" s="88"/>
      <c r="L109" s="88"/>
    </row>
    <row r="110" spans="1:12" s="23" customFormat="1" x14ac:dyDescent="0.25">
      <c r="A110" s="83">
        <v>43924</v>
      </c>
      <c r="B110" s="84">
        <v>93</v>
      </c>
      <c r="C110" s="85">
        <v>14.796000000000003</v>
      </c>
      <c r="D110" s="86">
        <v>2.0236944460828794</v>
      </c>
      <c r="E110" s="103">
        <f t="shared" si="2"/>
        <v>257.03051529370003</v>
      </c>
      <c r="F110" s="104">
        <f t="shared" si="3"/>
        <v>6168.7323670488004</v>
      </c>
      <c r="G110" s="87"/>
      <c r="H110" s="88"/>
      <c r="I110" s="88"/>
      <c r="J110" s="88"/>
      <c r="K110" s="88"/>
      <c r="L110" s="88"/>
    </row>
    <row r="111" spans="1:12" s="23" customFormat="1" x14ac:dyDescent="0.25">
      <c r="A111" s="83">
        <v>43925</v>
      </c>
      <c r="B111" s="84">
        <v>94</v>
      </c>
      <c r="C111" s="85">
        <v>14.79399999999996</v>
      </c>
      <c r="D111" s="86">
        <v>1.9668473983171733</v>
      </c>
      <c r="E111" s="103">
        <f t="shared" si="2"/>
        <v>249.7765740346249</v>
      </c>
      <c r="F111" s="104">
        <f t="shared" si="3"/>
        <v>5994.6377768309976</v>
      </c>
      <c r="G111" s="87"/>
      <c r="H111" s="88"/>
      <c r="I111" s="88"/>
      <c r="J111" s="88"/>
      <c r="K111" s="88"/>
      <c r="L111" s="88"/>
    </row>
    <row r="112" spans="1:12" s="23" customFormat="1" x14ac:dyDescent="0.25">
      <c r="A112" s="83">
        <v>43926</v>
      </c>
      <c r="B112" s="84">
        <v>95</v>
      </c>
      <c r="C112" s="85">
        <v>14.842000000000008</v>
      </c>
      <c r="D112" s="86">
        <v>2.608603705231471</v>
      </c>
      <c r="E112" s="103">
        <f t="shared" si="2"/>
        <v>332.35021076886568</v>
      </c>
      <c r="F112" s="104">
        <f t="shared" si="3"/>
        <v>7976.4050584527758</v>
      </c>
      <c r="G112" s="87"/>
      <c r="H112" s="88"/>
      <c r="I112" s="88"/>
      <c r="J112" s="88"/>
      <c r="K112" s="88"/>
      <c r="L112" s="88"/>
    </row>
    <row r="113" spans="1:12" s="23" customFormat="1" x14ac:dyDescent="0.25">
      <c r="A113" s="83">
        <v>43927</v>
      </c>
      <c r="B113" s="84">
        <v>96</v>
      </c>
      <c r="C113" s="85">
        <v>14.839999999999964</v>
      </c>
      <c r="D113" s="86">
        <v>2.526067202545522</v>
      </c>
      <c r="E113" s="103">
        <f t="shared" si="2"/>
        <v>321.79124614910472</v>
      </c>
      <c r="F113" s="104">
        <f t="shared" si="3"/>
        <v>7722.9899075785133</v>
      </c>
      <c r="G113" s="87"/>
      <c r="H113" s="88"/>
      <c r="I113" s="88"/>
      <c r="J113" s="88"/>
      <c r="K113" s="88"/>
      <c r="L113" s="88"/>
    </row>
    <row r="114" spans="1:12" s="23" customFormat="1" x14ac:dyDescent="0.25">
      <c r="A114" s="83">
        <v>43928</v>
      </c>
      <c r="B114" s="84">
        <v>97</v>
      </c>
      <c r="C114" s="85">
        <v>14.847999999999956</v>
      </c>
      <c r="D114" s="86">
        <v>2.4355716093161908</v>
      </c>
      <c r="E114" s="103">
        <f t="shared" si="2"/>
        <v>310.43042989360634</v>
      </c>
      <c r="F114" s="104">
        <f t="shared" si="3"/>
        <v>7450.3303174465527</v>
      </c>
      <c r="G114" s="87"/>
      <c r="H114" s="88"/>
      <c r="I114" s="88"/>
      <c r="J114" s="88"/>
      <c r="K114" s="88"/>
      <c r="L114" s="88"/>
    </row>
    <row r="115" spans="1:12" s="23" customFormat="1" x14ac:dyDescent="0.25">
      <c r="A115" s="83">
        <v>43929</v>
      </c>
      <c r="B115" s="84">
        <v>98</v>
      </c>
      <c r="C115" s="85">
        <v>14.847999999999956</v>
      </c>
      <c r="D115" s="86">
        <v>2.3115551511966066</v>
      </c>
      <c r="E115" s="103">
        <f t="shared" si="2"/>
        <v>294.62367542960857</v>
      </c>
      <c r="F115" s="104">
        <f t="shared" si="3"/>
        <v>7070.9682103106061</v>
      </c>
      <c r="G115" s="87"/>
      <c r="H115" s="88"/>
      <c r="I115" s="88"/>
      <c r="J115" s="88"/>
      <c r="K115" s="88"/>
      <c r="L115" s="88"/>
    </row>
    <row r="116" spans="1:12" s="23" customFormat="1" x14ac:dyDescent="0.25">
      <c r="A116" s="83">
        <v>43930</v>
      </c>
      <c r="B116" s="84">
        <v>99</v>
      </c>
      <c r="C116" s="85">
        <v>14.846000000000004</v>
      </c>
      <c r="D116" s="86">
        <v>2.1684796128598145</v>
      </c>
      <c r="E116" s="103">
        <f t="shared" si="2"/>
        <v>276.35048055758847</v>
      </c>
      <c r="F116" s="104">
        <f t="shared" si="3"/>
        <v>6632.4115333821228</v>
      </c>
      <c r="G116" s="87"/>
      <c r="H116" s="88"/>
      <c r="I116" s="88"/>
      <c r="J116" s="88"/>
      <c r="K116" s="88"/>
      <c r="L116" s="88"/>
    </row>
    <row r="117" spans="1:12" s="23" customFormat="1" x14ac:dyDescent="0.25">
      <c r="A117" s="83">
        <v>43931</v>
      </c>
      <c r="B117" s="84">
        <v>100</v>
      </c>
      <c r="C117" s="85">
        <v>14.846000000000004</v>
      </c>
      <c r="D117" s="86">
        <v>2.0866641042779883</v>
      </c>
      <c r="E117" s="103">
        <f t="shared" si="2"/>
        <v>265.92393332165062</v>
      </c>
      <c r="F117" s="104">
        <f t="shared" si="3"/>
        <v>6382.1743997196154</v>
      </c>
      <c r="G117" s="87"/>
      <c r="H117" s="88"/>
      <c r="I117" s="88"/>
      <c r="J117" s="88"/>
      <c r="K117" s="88"/>
      <c r="L117" s="88"/>
    </row>
    <row r="118" spans="1:12" s="23" customFormat="1" x14ac:dyDescent="0.25">
      <c r="A118" s="83">
        <v>43932</v>
      </c>
      <c r="B118" s="84">
        <v>101</v>
      </c>
      <c r="C118" s="85">
        <v>14.848000000000003</v>
      </c>
      <c r="D118" s="86">
        <v>2.0616267325380075</v>
      </c>
      <c r="E118" s="103">
        <f t="shared" si="2"/>
        <v>262.76857162151362</v>
      </c>
      <c r="F118" s="104">
        <f t="shared" si="3"/>
        <v>6306.4457189163268</v>
      </c>
      <c r="G118" s="87"/>
      <c r="H118" s="88"/>
      <c r="I118" s="88"/>
      <c r="J118" s="88"/>
      <c r="K118" s="88"/>
      <c r="L118" s="88"/>
    </row>
    <row r="119" spans="1:12" s="23" customFormat="1" x14ac:dyDescent="0.25">
      <c r="A119" s="83">
        <v>43933</v>
      </c>
      <c r="B119" s="84">
        <v>102</v>
      </c>
      <c r="C119" s="85">
        <v>14.844000000000005</v>
      </c>
      <c r="D119" s="86">
        <v>1.948574849721717</v>
      </c>
      <c r="E119" s="103">
        <f t="shared" si="2"/>
        <v>248.29242089176012</v>
      </c>
      <c r="F119" s="104">
        <f t="shared" si="3"/>
        <v>5959.0181014022428</v>
      </c>
      <c r="G119" s="87"/>
      <c r="H119" s="88"/>
      <c r="I119" s="88"/>
      <c r="J119" s="88"/>
      <c r="K119" s="88"/>
      <c r="L119" s="88"/>
    </row>
    <row r="120" spans="1:12" s="23" customFormat="1" x14ac:dyDescent="0.25">
      <c r="A120" s="83">
        <v>43934</v>
      </c>
      <c r="B120" s="84">
        <v>103</v>
      </c>
      <c r="C120" s="85">
        <v>14.842000000000008</v>
      </c>
      <c r="D120" s="86">
        <v>1.8943776048122345</v>
      </c>
      <c r="E120" s="103">
        <f t="shared" si="2"/>
        <v>241.35394539712135</v>
      </c>
      <c r="F120" s="104">
        <f t="shared" si="3"/>
        <v>5792.4946895309122</v>
      </c>
      <c r="G120" s="87"/>
      <c r="H120" s="88"/>
      <c r="I120" s="88"/>
      <c r="J120" s="88"/>
      <c r="K120" s="88"/>
      <c r="L120" s="88"/>
    </row>
    <row r="121" spans="1:12" s="23" customFormat="1" x14ac:dyDescent="0.25">
      <c r="A121" s="83">
        <v>43935</v>
      </c>
      <c r="B121" s="84">
        <v>104</v>
      </c>
      <c r="C121" s="85">
        <v>14.85</v>
      </c>
      <c r="D121" s="86">
        <v>1.7604178285454211</v>
      </c>
      <c r="E121" s="103">
        <f t="shared" si="2"/>
        <v>224.40763889234438</v>
      </c>
      <c r="F121" s="104">
        <f t="shared" si="3"/>
        <v>5385.7833334162651</v>
      </c>
      <c r="G121" s="87"/>
      <c r="H121" s="88"/>
      <c r="I121" s="88"/>
      <c r="J121" s="88"/>
      <c r="K121" s="88"/>
      <c r="L121" s="88"/>
    </row>
    <row r="122" spans="1:12" s="23" customFormat="1" x14ac:dyDescent="0.25">
      <c r="A122" s="83">
        <v>43936</v>
      </c>
      <c r="B122" s="84">
        <v>105</v>
      </c>
      <c r="C122" s="85">
        <v>14.889999999999963</v>
      </c>
      <c r="D122" s="86">
        <v>1.761053333085957</v>
      </c>
      <c r="E122" s="103">
        <f t="shared" si="2"/>
        <v>225.09333247775831</v>
      </c>
      <c r="F122" s="104">
        <f t="shared" si="3"/>
        <v>5402.2399794661997</v>
      </c>
      <c r="G122" s="87"/>
      <c r="H122" s="88"/>
      <c r="I122" s="88"/>
      <c r="J122" s="88"/>
      <c r="K122" s="88"/>
      <c r="L122" s="88"/>
    </row>
    <row r="123" spans="1:12" s="23" customFormat="1" x14ac:dyDescent="0.25">
      <c r="A123" s="83">
        <v>43937</v>
      </c>
      <c r="B123" s="84">
        <v>106</v>
      </c>
      <c r="C123" s="85">
        <v>14.907999999999948</v>
      </c>
      <c r="D123" s="86">
        <v>1.8189375948318607</v>
      </c>
      <c r="E123" s="103">
        <f t="shared" si="2"/>
        <v>232.77300213770457</v>
      </c>
      <c r="F123" s="104">
        <f t="shared" si="3"/>
        <v>5586.5520513049096</v>
      </c>
      <c r="G123" s="87"/>
      <c r="H123" s="88"/>
      <c r="I123" s="88"/>
      <c r="J123" s="88"/>
      <c r="K123" s="88"/>
      <c r="L123" s="88"/>
    </row>
    <row r="124" spans="1:12" s="23" customFormat="1" x14ac:dyDescent="0.25">
      <c r="A124" s="83">
        <v>43938</v>
      </c>
      <c r="B124" s="84">
        <v>107</v>
      </c>
      <c r="C124" s="85">
        <v>14.915999999999986</v>
      </c>
      <c r="D124" s="86">
        <v>1.8037075204543043</v>
      </c>
      <c r="E124" s="103">
        <f t="shared" si="2"/>
        <v>230.94784556015966</v>
      </c>
      <c r="F124" s="104">
        <f t="shared" si="3"/>
        <v>5542.7482934438322</v>
      </c>
      <c r="G124" s="87"/>
      <c r="H124" s="88"/>
      <c r="I124" s="88"/>
      <c r="J124" s="88"/>
      <c r="K124" s="88"/>
      <c r="L124" s="88"/>
    </row>
    <row r="125" spans="1:12" s="23" customFormat="1" x14ac:dyDescent="0.25">
      <c r="A125" s="83">
        <v>43939</v>
      </c>
      <c r="B125" s="84">
        <v>108</v>
      </c>
      <c r="C125" s="85">
        <v>14.919999999999982</v>
      </c>
      <c r="D125" s="86">
        <v>1.8037210064735092</v>
      </c>
      <c r="E125" s="103">
        <f t="shared" si="2"/>
        <v>231.01150569808587</v>
      </c>
      <c r="F125" s="104">
        <f t="shared" si="3"/>
        <v>5544.2761367540606</v>
      </c>
      <c r="G125" s="87"/>
      <c r="H125" s="88"/>
      <c r="I125" s="88"/>
      <c r="J125" s="88"/>
      <c r="K125" s="88"/>
      <c r="L125" s="88"/>
    </row>
    <row r="126" spans="1:12" s="23" customFormat="1" x14ac:dyDescent="0.25">
      <c r="A126" s="83">
        <v>43940</v>
      </c>
      <c r="B126" s="84">
        <v>109</v>
      </c>
      <c r="C126" s="85">
        <v>14.923999999999978</v>
      </c>
      <c r="D126" s="86">
        <v>1.7770789436393091</v>
      </c>
      <c r="E126" s="103">
        <f t="shared" si="2"/>
        <v>227.66034300505163</v>
      </c>
      <c r="F126" s="104">
        <f t="shared" si="3"/>
        <v>5463.8482321212396</v>
      </c>
      <c r="G126" s="87"/>
      <c r="H126" s="88"/>
      <c r="I126" s="88"/>
      <c r="J126" s="88"/>
      <c r="K126" s="88"/>
      <c r="L126" s="88"/>
    </row>
    <row r="127" spans="1:12" s="23" customFormat="1" x14ac:dyDescent="0.25">
      <c r="A127" s="83">
        <v>43941</v>
      </c>
      <c r="B127" s="84">
        <v>110</v>
      </c>
      <c r="C127" s="85">
        <v>14.925999999999977</v>
      </c>
      <c r="D127" s="86">
        <v>1.7541974731910586</v>
      </c>
      <c r="E127" s="103">
        <f t="shared" si="2"/>
        <v>224.75913025657306</v>
      </c>
      <c r="F127" s="104">
        <f t="shared" si="3"/>
        <v>5394.2191261577536</v>
      </c>
      <c r="G127" s="87"/>
      <c r="H127" s="88"/>
      <c r="I127" s="88"/>
      <c r="J127" s="88"/>
      <c r="K127" s="88"/>
      <c r="L127" s="88"/>
    </row>
    <row r="128" spans="1:12" s="23" customFormat="1" x14ac:dyDescent="0.25">
      <c r="A128" s="83">
        <v>43942</v>
      </c>
      <c r="B128" s="84">
        <v>111</v>
      </c>
      <c r="C128" s="85">
        <v>14.930000000000017</v>
      </c>
      <c r="D128" s="86">
        <v>1.7522654679861958</v>
      </c>
      <c r="E128" s="103">
        <f t="shared" si="2"/>
        <v>224.57175582820796</v>
      </c>
      <c r="F128" s="104">
        <f t="shared" si="3"/>
        <v>5389.7221398769907</v>
      </c>
      <c r="G128" s="87"/>
      <c r="H128" s="88"/>
      <c r="I128" s="88"/>
      <c r="J128" s="88"/>
      <c r="K128" s="88"/>
      <c r="L128" s="88"/>
    </row>
    <row r="129" spans="1:12" s="23" customFormat="1" x14ac:dyDescent="0.25">
      <c r="A129" s="83">
        <v>43943</v>
      </c>
      <c r="B129" s="84">
        <v>112</v>
      </c>
      <c r="C129" s="85">
        <v>14.927999999999974</v>
      </c>
      <c r="D129" s="86">
        <v>1.6727153501984422</v>
      </c>
      <c r="E129" s="103">
        <f t="shared" si="2"/>
        <v>214.34783100898926</v>
      </c>
      <c r="F129" s="104">
        <f t="shared" si="3"/>
        <v>5144.3479442157422</v>
      </c>
      <c r="G129" s="87"/>
      <c r="H129" s="88"/>
      <c r="I129" s="88"/>
      <c r="J129" s="88"/>
      <c r="K129" s="88"/>
      <c r="L129" s="88"/>
    </row>
    <row r="130" spans="1:12" s="23" customFormat="1" x14ac:dyDescent="0.25">
      <c r="A130" s="83">
        <v>43944</v>
      </c>
      <c r="B130" s="84">
        <v>113</v>
      </c>
      <c r="C130" s="85">
        <v>14.949999999999955</v>
      </c>
      <c r="D130" s="86">
        <v>1.9289443192174704</v>
      </c>
      <c r="E130" s="103">
        <f t="shared" si="2"/>
        <v>247.54622543758671</v>
      </c>
      <c r="F130" s="104">
        <f t="shared" si="3"/>
        <v>5941.1094105020811</v>
      </c>
      <c r="G130" s="87"/>
      <c r="H130" s="88"/>
      <c r="I130" s="88"/>
      <c r="J130" s="88"/>
      <c r="K130" s="88"/>
      <c r="L130" s="88"/>
    </row>
    <row r="131" spans="1:12" s="23" customFormat="1" x14ac:dyDescent="0.25">
      <c r="A131" s="83">
        <v>43945</v>
      </c>
      <c r="B131" s="84">
        <v>114</v>
      </c>
      <c r="C131" s="85">
        <v>14.947999999999956</v>
      </c>
      <c r="D131" s="86">
        <v>1.8366833171007904</v>
      </c>
      <c r="E131" s="103">
        <f t="shared" si="2"/>
        <v>235.67460881323851</v>
      </c>
      <c r="F131" s="104">
        <f t="shared" si="3"/>
        <v>5656.1906115177244</v>
      </c>
      <c r="G131" s="87"/>
      <c r="H131" s="88"/>
      <c r="I131" s="88"/>
      <c r="J131" s="88"/>
      <c r="K131" s="88"/>
      <c r="L131" s="88"/>
    </row>
    <row r="132" spans="1:12" s="23" customFormat="1" x14ac:dyDescent="0.25">
      <c r="A132" s="83">
        <v>43946</v>
      </c>
      <c r="B132" s="84">
        <v>115</v>
      </c>
      <c r="C132" s="85">
        <v>14.945999999999959</v>
      </c>
      <c r="D132" s="86">
        <v>1.7466764670807073</v>
      </c>
      <c r="E132" s="103">
        <f t="shared" si="2"/>
        <v>224.09536365368365</v>
      </c>
      <c r="F132" s="104">
        <f t="shared" si="3"/>
        <v>5378.2887276884076</v>
      </c>
      <c r="G132" s="87"/>
      <c r="H132" s="88"/>
      <c r="I132" s="88"/>
      <c r="J132" s="88"/>
      <c r="K132" s="88"/>
      <c r="L132" s="88"/>
    </row>
    <row r="133" spans="1:12" s="23" customFormat="1" x14ac:dyDescent="0.25">
      <c r="A133" s="83">
        <v>43947</v>
      </c>
      <c r="B133" s="84">
        <v>116</v>
      </c>
      <c r="C133" s="85">
        <v>14.945999999999959</v>
      </c>
      <c r="D133" s="86">
        <v>1.6947788818273544</v>
      </c>
      <c r="E133" s="103">
        <f t="shared" si="2"/>
        <v>217.43699934908184</v>
      </c>
      <c r="F133" s="104">
        <f t="shared" si="3"/>
        <v>5218.4879843779645</v>
      </c>
      <c r="G133" s="87"/>
      <c r="H133" s="88"/>
      <c r="I133" s="88"/>
      <c r="J133" s="88"/>
      <c r="K133" s="88"/>
      <c r="L133" s="88"/>
    </row>
    <row r="134" spans="1:12" s="23" customFormat="1" x14ac:dyDescent="0.25">
      <c r="A134" s="83">
        <v>43948</v>
      </c>
      <c r="B134" s="84">
        <v>117</v>
      </c>
      <c r="C134" s="85">
        <v>14.947999999999956</v>
      </c>
      <c r="D134" s="86">
        <v>1.6646919003873097</v>
      </c>
      <c r="E134" s="103">
        <f t="shared" si="2"/>
        <v>213.6054750242044</v>
      </c>
      <c r="F134" s="104">
        <f t="shared" si="3"/>
        <v>5126.531400580905</v>
      </c>
      <c r="G134" s="87"/>
      <c r="H134" s="88"/>
      <c r="I134" s="88"/>
      <c r="J134" s="88"/>
      <c r="K134" s="88"/>
      <c r="L134" s="88"/>
    </row>
    <row r="135" spans="1:12" s="23" customFormat="1" x14ac:dyDescent="0.25">
      <c r="A135" s="83">
        <v>43949</v>
      </c>
      <c r="B135" s="84">
        <v>118</v>
      </c>
      <c r="C135" s="85">
        <v>14.946000000000003</v>
      </c>
      <c r="D135" s="86">
        <v>1.5864384238587319</v>
      </c>
      <c r="E135" s="103">
        <f t="shared" si="2"/>
        <v>203.53711875616253</v>
      </c>
      <c r="F135" s="104">
        <f t="shared" si="3"/>
        <v>4884.8908501479009</v>
      </c>
      <c r="G135" s="87"/>
      <c r="H135" s="88"/>
      <c r="I135" s="88"/>
      <c r="J135" s="88"/>
      <c r="K135" s="88"/>
      <c r="L135" s="88"/>
    </row>
    <row r="136" spans="1:12" s="23" customFormat="1" x14ac:dyDescent="0.25">
      <c r="A136" s="83">
        <v>43950</v>
      </c>
      <c r="B136" s="84">
        <v>119</v>
      </c>
      <c r="C136" s="85">
        <v>14.95</v>
      </c>
      <c r="D136" s="86">
        <v>1.4758450676119412</v>
      </c>
      <c r="E136" s="103">
        <f t="shared" si="2"/>
        <v>189.39887075964299</v>
      </c>
      <c r="F136" s="104">
        <f t="shared" si="3"/>
        <v>4545.5728982314322</v>
      </c>
      <c r="G136" s="87"/>
      <c r="H136" s="88"/>
      <c r="I136" s="88"/>
      <c r="J136" s="88"/>
      <c r="K136" s="88"/>
      <c r="L136" s="88"/>
    </row>
    <row r="137" spans="1:12" s="23" customFormat="1" x14ac:dyDescent="0.25">
      <c r="A137" s="83">
        <v>43951</v>
      </c>
      <c r="B137" s="84">
        <v>120</v>
      </c>
      <c r="C137" s="85">
        <v>14.951999999999998</v>
      </c>
      <c r="D137" s="86">
        <v>1.4268848927828914</v>
      </c>
      <c r="E137" s="103">
        <f t="shared" si="2"/>
        <v>183.14018674900808</v>
      </c>
      <c r="F137" s="104">
        <f t="shared" si="3"/>
        <v>4395.3644819761939</v>
      </c>
      <c r="G137" s="87"/>
      <c r="H137" s="88"/>
      <c r="I137" s="88"/>
      <c r="J137" s="88"/>
      <c r="K137" s="88"/>
      <c r="L137" s="88"/>
    </row>
    <row r="138" spans="1:12" s="23" customFormat="1" x14ac:dyDescent="0.25">
      <c r="A138" s="83">
        <v>43952</v>
      </c>
      <c r="B138" s="84">
        <v>121</v>
      </c>
      <c r="C138" s="85">
        <v>14.949999999999955</v>
      </c>
      <c r="D138" s="86">
        <v>1.3521680863029162</v>
      </c>
      <c r="E138" s="103">
        <f t="shared" si="2"/>
        <v>173.52709592843098</v>
      </c>
      <c r="F138" s="104">
        <f t="shared" si="3"/>
        <v>4164.6503022823435</v>
      </c>
      <c r="G138" s="87"/>
      <c r="H138" s="88"/>
      <c r="I138" s="88"/>
      <c r="J138" s="88"/>
      <c r="K138" s="88"/>
      <c r="L138" s="88"/>
    </row>
    <row r="139" spans="1:12" s="23" customFormat="1" x14ac:dyDescent="0.25">
      <c r="A139" s="83">
        <v>43953</v>
      </c>
      <c r="B139" s="84">
        <v>122</v>
      </c>
      <c r="C139" s="85">
        <v>14.949999999999955</v>
      </c>
      <c r="D139" s="86">
        <v>1.2999565636005506</v>
      </c>
      <c r="E139" s="103">
        <f t="shared" si="2"/>
        <v>166.82666127069925</v>
      </c>
      <c r="F139" s="104">
        <f t="shared" si="3"/>
        <v>4003.8398704967822</v>
      </c>
      <c r="G139" s="87"/>
      <c r="H139" s="88"/>
      <c r="I139" s="88"/>
      <c r="J139" s="88"/>
      <c r="K139" s="88"/>
      <c r="L139" s="88"/>
    </row>
    <row r="140" spans="1:12" s="23" customFormat="1" x14ac:dyDescent="0.25">
      <c r="A140" s="83">
        <v>43954</v>
      </c>
      <c r="B140" s="84">
        <v>123</v>
      </c>
      <c r="C140" s="85">
        <v>14.957999999999947</v>
      </c>
      <c r="D140" s="86">
        <v>1.3500817509563954</v>
      </c>
      <c r="E140" s="103">
        <f t="shared" si="2"/>
        <v>173.35206535488027</v>
      </c>
      <c r="F140" s="104">
        <f t="shared" si="3"/>
        <v>4160.449568517126</v>
      </c>
      <c r="G140" s="87"/>
      <c r="H140" s="88"/>
      <c r="I140" s="88"/>
      <c r="J140" s="88"/>
      <c r="K140" s="88"/>
      <c r="L140" s="88"/>
    </row>
    <row r="141" spans="1:12" s="23" customFormat="1" x14ac:dyDescent="0.25">
      <c r="A141" s="83">
        <v>43955</v>
      </c>
      <c r="B141" s="84">
        <v>124</v>
      </c>
      <c r="C141" s="85">
        <v>14.959999999999946</v>
      </c>
      <c r="D141" s="86">
        <v>1.3252962672960982</v>
      </c>
      <c r="E141" s="103">
        <f t="shared" si="2"/>
        <v>170.19233344274721</v>
      </c>
      <c r="F141" s="104">
        <f t="shared" si="3"/>
        <v>4084.6160026259331</v>
      </c>
      <c r="G141" s="87"/>
      <c r="H141" s="88"/>
      <c r="I141" s="88"/>
      <c r="J141" s="88"/>
      <c r="K141" s="88"/>
      <c r="L141" s="88"/>
    </row>
    <row r="142" spans="1:12" s="23" customFormat="1" x14ac:dyDescent="0.25">
      <c r="A142" s="83">
        <v>43956</v>
      </c>
      <c r="B142" s="84">
        <v>125</v>
      </c>
      <c r="C142" s="85">
        <v>14.961999999999943</v>
      </c>
      <c r="D142" s="86">
        <v>1.2735866232460533</v>
      </c>
      <c r="E142" s="103">
        <f t="shared" si="2"/>
        <v>163.57373253023471</v>
      </c>
      <c r="F142" s="104">
        <f t="shared" si="3"/>
        <v>3925.7695807256332</v>
      </c>
      <c r="G142" s="87"/>
      <c r="H142" s="88"/>
      <c r="I142" s="88"/>
      <c r="J142" s="88"/>
      <c r="K142" s="88"/>
      <c r="L142" s="88"/>
    </row>
    <row r="143" spans="1:12" s="23" customFormat="1" x14ac:dyDescent="0.25">
      <c r="A143" s="83">
        <v>43957</v>
      </c>
      <c r="B143" s="84">
        <v>126</v>
      </c>
      <c r="C143" s="85">
        <v>14.985999999999967</v>
      </c>
      <c r="D143" s="86">
        <v>1.5546247185072446</v>
      </c>
      <c r="E143" s="103">
        <f t="shared" si="2"/>
        <v>199.98928210537446</v>
      </c>
      <c r="F143" s="104">
        <f t="shared" si="3"/>
        <v>4799.7427705289865</v>
      </c>
      <c r="G143" s="87"/>
      <c r="H143" s="88"/>
      <c r="I143" s="88"/>
      <c r="J143" s="88"/>
      <c r="K143" s="88"/>
      <c r="L143" s="88"/>
    </row>
    <row r="144" spans="1:12" s="23" customFormat="1" x14ac:dyDescent="0.25">
      <c r="A144" s="83">
        <v>43958</v>
      </c>
      <c r="B144" s="84">
        <v>127</v>
      </c>
      <c r="C144" s="85">
        <v>15.003999999999952</v>
      </c>
      <c r="D144" s="86">
        <v>1.7389766009381582</v>
      </c>
      <c r="E144" s="103">
        <f t="shared" si="2"/>
        <v>223.97328420597424</v>
      </c>
      <c r="F144" s="104">
        <f t="shared" si="3"/>
        <v>5375.3588209433819</v>
      </c>
      <c r="G144" s="87"/>
      <c r="H144" s="88"/>
      <c r="I144" s="88"/>
      <c r="J144" s="88"/>
      <c r="K144" s="88"/>
      <c r="L144" s="88"/>
    </row>
    <row r="145" spans="1:12" s="23" customFormat="1" x14ac:dyDescent="0.25">
      <c r="A145" s="83">
        <v>43959</v>
      </c>
      <c r="B145" s="84">
        <v>128</v>
      </c>
      <c r="C145" s="85">
        <v>15.004000000000042</v>
      </c>
      <c r="D145" s="86">
        <v>1.7138805046392012</v>
      </c>
      <c r="E145" s="103">
        <f t="shared" si="2"/>
        <v>220.74100660902891</v>
      </c>
      <c r="F145" s="104">
        <f t="shared" si="3"/>
        <v>5297.7841586166942</v>
      </c>
      <c r="G145" s="87"/>
      <c r="H145" s="88"/>
      <c r="I145" s="88"/>
      <c r="J145" s="88"/>
      <c r="K145" s="88"/>
      <c r="L145" s="88"/>
    </row>
    <row r="146" spans="1:12" s="23" customFormat="1" x14ac:dyDescent="0.25">
      <c r="A146" s="83">
        <v>43960</v>
      </c>
      <c r="B146" s="84">
        <v>129</v>
      </c>
      <c r="C146" s="85">
        <v>15.004000000000042</v>
      </c>
      <c r="D146" s="86">
        <v>1.6541597371714183</v>
      </c>
      <c r="E146" s="103">
        <f t="shared" ref="E146:E209" si="4">C146*D146*9.81*$F$6*$F$7*(1-$F$11)</f>
        <v>213.04920879079228</v>
      </c>
      <c r="F146" s="104">
        <f t="shared" ref="F146:F209" si="5">IF(E146&lt;$F$13,0,E146*24)</f>
        <v>5113.1810109790149</v>
      </c>
      <c r="G146" s="87"/>
      <c r="H146" s="88"/>
      <c r="I146" s="88"/>
      <c r="J146" s="88"/>
      <c r="K146" s="88"/>
      <c r="L146" s="88"/>
    </row>
    <row r="147" spans="1:12" s="23" customFormat="1" x14ac:dyDescent="0.25">
      <c r="A147" s="83">
        <v>43961</v>
      </c>
      <c r="B147" s="84">
        <v>130</v>
      </c>
      <c r="C147" s="85">
        <v>15.002000000000043</v>
      </c>
      <c r="D147" s="86">
        <v>1.5968197726355997</v>
      </c>
      <c r="E147" s="103">
        <f t="shared" si="4"/>
        <v>205.63663437814819</v>
      </c>
      <c r="F147" s="104">
        <f t="shared" si="5"/>
        <v>4935.2792250755565</v>
      </c>
      <c r="G147" s="87"/>
      <c r="H147" s="88"/>
      <c r="I147" s="88"/>
      <c r="J147" s="88"/>
      <c r="K147" s="88"/>
      <c r="L147" s="88"/>
    </row>
    <row r="148" spans="1:12" s="23" customFormat="1" x14ac:dyDescent="0.25">
      <c r="A148" s="83">
        <v>43962</v>
      </c>
      <c r="B148" s="84">
        <v>131</v>
      </c>
      <c r="C148" s="85">
        <v>14.998000000000001</v>
      </c>
      <c r="D148" s="86">
        <v>1.5122736625671476</v>
      </c>
      <c r="E148" s="103">
        <f t="shared" si="4"/>
        <v>194.69695635955881</v>
      </c>
      <c r="F148" s="104">
        <f t="shared" si="5"/>
        <v>4672.7269526294112</v>
      </c>
      <c r="G148" s="87"/>
      <c r="H148" s="88"/>
      <c r="I148" s="88"/>
      <c r="J148" s="88"/>
      <c r="K148" s="88"/>
      <c r="L148" s="88"/>
    </row>
    <row r="149" spans="1:12" s="23" customFormat="1" x14ac:dyDescent="0.25">
      <c r="A149" s="83">
        <v>43963</v>
      </c>
      <c r="B149" s="84">
        <v>132</v>
      </c>
      <c r="C149" s="85">
        <v>14.995999999999958</v>
      </c>
      <c r="D149" s="86">
        <v>1.4347091434282342</v>
      </c>
      <c r="E149" s="103">
        <f t="shared" si="4"/>
        <v>184.6863176727328</v>
      </c>
      <c r="F149" s="104">
        <f t="shared" si="5"/>
        <v>4432.4716241455872</v>
      </c>
      <c r="G149" s="87"/>
      <c r="H149" s="88"/>
      <c r="I149" s="88"/>
      <c r="J149" s="88"/>
      <c r="K149" s="88"/>
      <c r="L149" s="88"/>
    </row>
    <row r="150" spans="1:12" s="23" customFormat="1" x14ac:dyDescent="0.25">
      <c r="A150" s="83">
        <v>43964</v>
      </c>
      <c r="B150" s="84">
        <v>133</v>
      </c>
      <c r="C150" s="85">
        <v>14.995999999999958</v>
      </c>
      <c r="D150" s="86">
        <v>1.3808799674562695</v>
      </c>
      <c r="E150" s="103">
        <f t="shared" si="4"/>
        <v>177.75703006126304</v>
      </c>
      <c r="F150" s="104">
        <f t="shared" si="5"/>
        <v>4266.1687214703124</v>
      </c>
      <c r="G150" s="87"/>
      <c r="H150" s="88"/>
      <c r="I150" s="88"/>
      <c r="J150" s="88"/>
      <c r="K150" s="88"/>
      <c r="L150" s="88"/>
    </row>
    <row r="151" spans="1:12" s="23" customFormat="1" x14ac:dyDescent="0.25">
      <c r="A151" s="83">
        <v>43965</v>
      </c>
      <c r="B151" s="84">
        <v>134</v>
      </c>
      <c r="C151" s="85">
        <v>14.995999999999958</v>
      </c>
      <c r="D151" s="86">
        <v>1.3280966283800566</v>
      </c>
      <c r="E151" s="103">
        <f t="shared" si="4"/>
        <v>170.96237027038487</v>
      </c>
      <c r="F151" s="104">
        <f t="shared" si="5"/>
        <v>4103.0968864892366</v>
      </c>
      <c r="G151" s="87"/>
      <c r="H151" s="88"/>
      <c r="I151" s="88"/>
      <c r="J151" s="88"/>
      <c r="K151" s="88"/>
      <c r="L151" s="88"/>
    </row>
    <row r="152" spans="1:12" s="23" customFormat="1" x14ac:dyDescent="0.25">
      <c r="A152" s="83">
        <v>43966</v>
      </c>
      <c r="B152" s="84">
        <v>135</v>
      </c>
      <c r="C152" s="85">
        <v>15.001999999999953</v>
      </c>
      <c r="D152" s="86">
        <v>1.2993069475441559</v>
      </c>
      <c r="E152" s="103">
        <f t="shared" si="4"/>
        <v>167.32327110161381</v>
      </c>
      <c r="F152" s="104">
        <f t="shared" si="5"/>
        <v>4015.7585064387313</v>
      </c>
      <c r="G152" s="87"/>
      <c r="H152" s="88"/>
      <c r="I152" s="88"/>
      <c r="J152" s="88"/>
      <c r="K152" s="88"/>
      <c r="L152" s="88"/>
    </row>
    <row r="153" spans="1:12" s="23" customFormat="1" x14ac:dyDescent="0.25">
      <c r="A153" s="83">
        <v>43967</v>
      </c>
      <c r="B153" s="84">
        <v>136</v>
      </c>
      <c r="C153" s="85">
        <v>15.04399999999996</v>
      </c>
      <c r="D153" s="86">
        <v>1.8435735257980945</v>
      </c>
      <c r="E153" s="103">
        <f t="shared" si="4"/>
        <v>238.07797071949406</v>
      </c>
      <c r="F153" s="104">
        <f t="shared" si="5"/>
        <v>5713.8712972678577</v>
      </c>
      <c r="G153" s="87"/>
      <c r="H153" s="88"/>
      <c r="I153" s="88"/>
      <c r="J153" s="88"/>
      <c r="K153" s="88"/>
      <c r="L153" s="88"/>
    </row>
    <row r="154" spans="1:12" s="23" customFormat="1" x14ac:dyDescent="0.25">
      <c r="A154" s="83">
        <v>43968</v>
      </c>
      <c r="B154" s="84">
        <v>137</v>
      </c>
      <c r="C154" s="85">
        <v>15.059999999999992</v>
      </c>
      <c r="D154" s="86">
        <v>1.8461971087550482</v>
      </c>
      <c r="E154" s="103">
        <f t="shared" si="4"/>
        <v>238.67034606939694</v>
      </c>
      <c r="F154" s="104">
        <f t="shared" si="5"/>
        <v>5728.0883056655266</v>
      </c>
      <c r="G154" s="87"/>
      <c r="H154" s="88"/>
      <c r="I154" s="88"/>
      <c r="J154" s="88"/>
      <c r="K154" s="88"/>
      <c r="L154" s="88"/>
    </row>
    <row r="155" spans="1:12" s="23" customFormat="1" x14ac:dyDescent="0.25">
      <c r="A155" s="83">
        <v>43969</v>
      </c>
      <c r="B155" s="84">
        <v>138</v>
      </c>
      <c r="C155" s="85">
        <v>15.067999999999984</v>
      </c>
      <c r="D155" s="86">
        <v>1.8739279548986385</v>
      </c>
      <c r="E155" s="103">
        <f t="shared" si="4"/>
        <v>242.38398756721386</v>
      </c>
      <c r="F155" s="104">
        <f t="shared" si="5"/>
        <v>5817.2157016131332</v>
      </c>
      <c r="G155" s="87"/>
      <c r="H155" s="88"/>
      <c r="I155" s="88"/>
      <c r="J155" s="88"/>
      <c r="K155" s="88"/>
      <c r="L155" s="88"/>
    </row>
    <row r="156" spans="1:12" s="23" customFormat="1" x14ac:dyDescent="0.25">
      <c r="A156" s="83">
        <v>43970</v>
      </c>
      <c r="B156" s="84">
        <v>139</v>
      </c>
      <c r="C156" s="85">
        <v>15.067999999999984</v>
      </c>
      <c r="D156" s="86">
        <v>1.8414344201299919</v>
      </c>
      <c r="E156" s="103">
        <f t="shared" si="4"/>
        <v>238.18109785270261</v>
      </c>
      <c r="F156" s="104">
        <f t="shared" si="5"/>
        <v>5716.3463484648628</v>
      </c>
      <c r="G156" s="87"/>
      <c r="H156" s="88"/>
      <c r="I156" s="88"/>
      <c r="J156" s="88"/>
      <c r="K156" s="88"/>
      <c r="L156" s="88"/>
    </row>
    <row r="157" spans="1:12" s="23" customFormat="1" x14ac:dyDescent="0.25">
      <c r="A157" s="83">
        <v>43971</v>
      </c>
      <c r="B157" s="84">
        <v>140</v>
      </c>
      <c r="C157" s="85">
        <v>15.065999999999985</v>
      </c>
      <c r="D157" s="86">
        <v>1.7921473603356266</v>
      </c>
      <c r="E157" s="103">
        <f t="shared" si="4"/>
        <v>231.77527469652506</v>
      </c>
      <c r="F157" s="104">
        <f t="shared" si="5"/>
        <v>5562.6065927166019</v>
      </c>
      <c r="G157" s="87"/>
      <c r="H157" s="88"/>
      <c r="I157" s="88"/>
      <c r="J157" s="88"/>
      <c r="K157" s="88"/>
      <c r="L157" s="88"/>
    </row>
    <row r="158" spans="1:12" s="23" customFormat="1" x14ac:dyDescent="0.25">
      <c r="A158" s="83">
        <v>43972</v>
      </c>
      <c r="B158" s="84">
        <v>141</v>
      </c>
      <c r="C158" s="85">
        <v>15.067999999999984</v>
      </c>
      <c r="D158" s="86">
        <v>1.7969011282624643</v>
      </c>
      <c r="E158" s="103">
        <f t="shared" si="4"/>
        <v>232.42092076898447</v>
      </c>
      <c r="F158" s="104">
        <f t="shared" si="5"/>
        <v>5578.1020984556271</v>
      </c>
      <c r="G158" s="87"/>
      <c r="H158" s="88"/>
      <c r="I158" s="88"/>
      <c r="J158" s="88"/>
      <c r="K158" s="88"/>
      <c r="L158" s="88"/>
    </row>
    <row r="159" spans="1:12" s="23" customFormat="1" x14ac:dyDescent="0.25">
      <c r="A159" s="83">
        <v>43973</v>
      </c>
      <c r="B159" s="84">
        <v>142</v>
      </c>
      <c r="C159" s="85">
        <v>15.073999999999979</v>
      </c>
      <c r="D159" s="86">
        <v>1.8841647150697312</v>
      </c>
      <c r="E159" s="103">
        <f t="shared" si="4"/>
        <v>243.80510884854641</v>
      </c>
      <c r="F159" s="104">
        <f t="shared" si="5"/>
        <v>5851.3226123651139</v>
      </c>
      <c r="G159" s="87"/>
      <c r="H159" s="88"/>
      <c r="I159" s="88"/>
      <c r="J159" s="88"/>
      <c r="K159" s="88"/>
      <c r="L159" s="88"/>
    </row>
    <row r="160" spans="1:12" s="23" customFormat="1" x14ac:dyDescent="0.25">
      <c r="A160" s="83">
        <v>43974</v>
      </c>
      <c r="B160" s="84">
        <v>143</v>
      </c>
      <c r="C160" s="85">
        <v>15.073999999999979</v>
      </c>
      <c r="D160" s="86">
        <v>1.8841647150697312</v>
      </c>
      <c r="E160" s="103">
        <f t="shared" si="4"/>
        <v>243.80510884854641</v>
      </c>
      <c r="F160" s="104">
        <f t="shared" si="5"/>
        <v>5851.3226123651139</v>
      </c>
      <c r="G160" s="87"/>
      <c r="H160" s="88"/>
      <c r="I160" s="88"/>
      <c r="J160" s="88"/>
      <c r="K160" s="88"/>
      <c r="L160" s="88"/>
    </row>
    <row r="161" spans="1:12" s="23" customFormat="1" x14ac:dyDescent="0.25">
      <c r="A161" s="83">
        <v>43975</v>
      </c>
      <c r="B161" s="84">
        <v>144</v>
      </c>
      <c r="C161" s="85">
        <v>15.077999999999975</v>
      </c>
      <c r="D161" s="86">
        <v>1.9230168629943425</v>
      </c>
      <c r="E161" s="103">
        <f t="shared" si="4"/>
        <v>248.89848665899871</v>
      </c>
      <c r="F161" s="104">
        <f t="shared" si="5"/>
        <v>5973.5636798159685</v>
      </c>
      <c r="G161" s="87"/>
      <c r="H161" s="88"/>
      <c r="I161" s="88"/>
      <c r="J161" s="88"/>
      <c r="K161" s="88"/>
      <c r="L161" s="88"/>
    </row>
    <row r="162" spans="1:12" s="23" customFormat="1" x14ac:dyDescent="0.25">
      <c r="A162" s="83">
        <v>43976</v>
      </c>
      <c r="B162" s="84">
        <v>145</v>
      </c>
      <c r="C162" s="85">
        <v>15.073999999999979</v>
      </c>
      <c r="D162" s="86">
        <v>1.8790000894844436</v>
      </c>
      <c r="E162" s="103">
        <f t="shared" si="4"/>
        <v>243.13682221048762</v>
      </c>
      <c r="F162" s="104">
        <f t="shared" si="5"/>
        <v>5835.2837330517032</v>
      </c>
      <c r="G162" s="87"/>
      <c r="H162" s="88"/>
      <c r="I162" s="88"/>
      <c r="J162" s="88"/>
      <c r="K162" s="88"/>
      <c r="L162" s="88"/>
    </row>
    <row r="163" spans="1:12" s="23" customFormat="1" x14ac:dyDescent="0.25">
      <c r="A163" s="83">
        <v>43977</v>
      </c>
      <c r="B163" s="84">
        <v>146</v>
      </c>
      <c r="C163" s="85">
        <v>15.075999999999976</v>
      </c>
      <c r="D163" s="86">
        <v>1.9270829380033252</v>
      </c>
      <c r="E163" s="103">
        <f t="shared" si="4"/>
        <v>249.39167925652126</v>
      </c>
      <c r="F163" s="104">
        <f t="shared" si="5"/>
        <v>5985.4003021565104</v>
      </c>
      <c r="G163" s="87"/>
      <c r="H163" s="88"/>
      <c r="I163" s="88"/>
      <c r="J163" s="88"/>
      <c r="K163" s="88"/>
      <c r="L163" s="88"/>
    </row>
    <row r="164" spans="1:12" s="23" customFormat="1" x14ac:dyDescent="0.25">
      <c r="A164" s="83">
        <v>43978</v>
      </c>
      <c r="B164" s="84">
        <v>147</v>
      </c>
      <c r="C164" s="85">
        <v>15.079999999999973</v>
      </c>
      <c r="D164" s="86">
        <v>2.0092094344406184</v>
      </c>
      <c r="E164" s="103">
        <f t="shared" si="4"/>
        <v>260.08899394567095</v>
      </c>
      <c r="F164" s="104">
        <f t="shared" si="5"/>
        <v>6242.1358546961028</v>
      </c>
      <c r="G164" s="87"/>
      <c r="H164" s="88"/>
      <c r="I164" s="88"/>
      <c r="J164" s="88"/>
      <c r="K164" s="88"/>
      <c r="L164" s="88"/>
    </row>
    <row r="165" spans="1:12" s="23" customFormat="1" x14ac:dyDescent="0.25">
      <c r="A165" s="83">
        <v>43979</v>
      </c>
      <c r="B165" s="84">
        <v>148</v>
      </c>
      <c r="C165" s="85">
        <v>15.07199999999998</v>
      </c>
      <c r="D165" s="86">
        <v>1.8971440384754406</v>
      </c>
      <c r="E165" s="103">
        <f t="shared" si="4"/>
        <v>245.45202270928556</v>
      </c>
      <c r="F165" s="104">
        <f t="shared" si="5"/>
        <v>5890.8485450228536</v>
      </c>
      <c r="G165" s="87"/>
      <c r="H165" s="88"/>
      <c r="I165" s="88"/>
      <c r="J165" s="88"/>
      <c r="K165" s="88"/>
      <c r="L165" s="88"/>
    </row>
    <row r="166" spans="1:12" s="23" customFormat="1" x14ac:dyDescent="0.25">
      <c r="A166" s="83">
        <v>43980</v>
      </c>
      <c r="B166" s="84">
        <v>149</v>
      </c>
      <c r="C166" s="85">
        <v>15.063999999999988</v>
      </c>
      <c r="D166" s="86">
        <v>1.7898163358059898</v>
      </c>
      <c r="E166" s="103">
        <f t="shared" si="4"/>
        <v>231.44307941146593</v>
      </c>
      <c r="F166" s="104">
        <f t="shared" si="5"/>
        <v>5554.6339058751819</v>
      </c>
      <c r="G166" s="87"/>
      <c r="H166" s="88"/>
      <c r="I166" s="88"/>
      <c r="J166" s="88"/>
      <c r="K166" s="88"/>
      <c r="L166" s="88"/>
    </row>
    <row r="167" spans="1:12" s="23" customFormat="1" x14ac:dyDescent="0.25">
      <c r="A167" s="83">
        <v>43981</v>
      </c>
      <c r="B167" s="84">
        <v>150</v>
      </c>
      <c r="C167" s="85">
        <v>15.053999999999997</v>
      </c>
      <c r="D167" s="86">
        <v>1.6652816145217428</v>
      </c>
      <c r="E167" s="103">
        <f t="shared" si="4"/>
        <v>215.19641072609906</v>
      </c>
      <c r="F167" s="104">
        <f t="shared" si="5"/>
        <v>5164.7138574263772</v>
      </c>
      <c r="G167" s="87"/>
      <c r="H167" s="88"/>
      <c r="I167" s="88"/>
      <c r="J167" s="88"/>
      <c r="K167" s="88"/>
      <c r="L167" s="88"/>
    </row>
    <row r="168" spans="1:12" s="28" customFormat="1" x14ac:dyDescent="0.25">
      <c r="A168" s="89">
        <v>43982</v>
      </c>
      <c r="B168" s="90">
        <v>151</v>
      </c>
      <c r="C168" s="85">
        <v>15.05</v>
      </c>
      <c r="D168" s="86">
        <v>1.611735570500737</v>
      </c>
      <c r="E168" s="103">
        <f t="shared" si="4"/>
        <v>208.22156923493321</v>
      </c>
      <c r="F168" s="104">
        <f t="shared" si="5"/>
        <v>4997.3176616383971</v>
      </c>
      <c r="G168" s="87"/>
      <c r="H168" s="91"/>
      <c r="I168" s="91"/>
      <c r="J168" s="91"/>
      <c r="K168" s="91"/>
      <c r="L168" s="91"/>
    </row>
    <row r="169" spans="1:12" s="23" customFormat="1" x14ac:dyDescent="0.25">
      <c r="A169" s="83">
        <v>43983</v>
      </c>
      <c r="B169" s="84">
        <v>152</v>
      </c>
      <c r="C169" s="85">
        <v>15.055999999999994</v>
      </c>
      <c r="D169" s="86">
        <v>1.707426558259924</v>
      </c>
      <c r="E169" s="103">
        <f t="shared" si="4"/>
        <v>220.67191453921058</v>
      </c>
      <c r="F169" s="104">
        <f t="shared" si="5"/>
        <v>5296.125948941054</v>
      </c>
      <c r="G169" s="87"/>
      <c r="H169" s="88"/>
      <c r="I169" s="88"/>
      <c r="J169" s="88"/>
      <c r="K169" s="88"/>
      <c r="L169" s="88"/>
    </row>
    <row r="170" spans="1:12" s="23" customFormat="1" x14ac:dyDescent="0.25">
      <c r="A170" s="83">
        <v>43984</v>
      </c>
      <c r="B170" s="84">
        <v>153</v>
      </c>
      <c r="C170" s="85">
        <v>15.053999999999997</v>
      </c>
      <c r="D170" s="86">
        <v>1.6750935331688581</v>
      </c>
      <c r="E170" s="103">
        <f t="shared" si="4"/>
        <v>216.46435823526681</v>
      </c>
      <c r="F170" s="104">
        <f t="shared" si="5"/>
        <v>5195.1445976464038</v>
      </c>
      <c r="G170" s="87"/>
      <c r="H170" s="88"/>
      <c r="I170" s="88"/>
      <c r="J170" s="88"/>
      <c r="K170" s="88"/>
      <c r="L170" s="88"/>
    </row>
    <row r="171" spans="1:12" s="23" customFormat="1" x14ac:dyDescent="0.25">
      <c r="A171" s="83">
        <v>43985</v>
      </c>
      <c r="B171" s="84">
        <v>154</v>
      </c>
      <c r="C171" s="85">
        <v>15.048000000000002</v>
      </c>
      <c r="D171" s="86">
        <v>1.5842937573134417</v>
      </c>
      <c r="E171" s="103">
        <f t="shared" si="4"/>
        <v>204.64913717300658</v>
      </c>
      <c r="F171" s="104">
        <f t="shared" si="5"/>
        <v>4911.5792921521579</v>
      </c>
      <c r="G171" s="87"/>
      <c r="H171" s="88"/>
      <c r="I171" s="88"/>
      <c r="J171" s="88"/>
      <c r="K171" s="88"/>
      <c r="L171" s="88"/>
    </row>
    <row r="172" spans="1:12" s="23" customFormat="1" x14ac:dyDescent="0.25">
      <c r="A172" s="83">
        <v>43986</v>
      </c>
      <c r="B172" s="84">
        <v>155</v>
      </c>
      <c r="C172" s="85">
        <v>15.055999999999994</v>
      </c>
      <c r="D172" s="86">
        <v>1.6842350547654719</v>
      </c>
      <c r="E172" s="103">
        <f t="shared" si="4"/>
        <v>217.67458885489003</v>
      </c>
      <c r="F172" s="104">
        <f t="shared" si="5"/>
        <v>5224.1901325173603</v>
      </c>
      <c r="G172" s="87"/>
      <c r="H172" s="88"/>
      <c r="I172" s="88"/>
      <c r="J172" s="88"/>
      <c r="K172" s="88"/>
      <c r="L172" s="88"/>
    </row>
    <row r="173" spans="1:12" s="23" customFormat="1" x14ac:dyDescent="0.25">
      <c r="A173" s="83">
        <v>43987</v>
      </c>
      <c r="B173" s="84">
        <v>156</v>
      </c>
      <c r="C173" s="85">
        <v>15.057999999999993</v>
      </c>
      <c r="D173" s="86">
        <v>1.703640411294852</v>
      </c>
      <c r="E173" s="103">
        <f t="shared" si="4"/>
        <v>220.21183228373113</v>
      </c>
      <c r="F173" s="104">
        <f t="shared" si="5"/>
        <v>5285.0839748095468</v>
      </c>
      <c r="G173" s="87"/>
      <c r="H173" s="88"/>
      <c r="I173" s="88"/>
      <c r="J173" s="88"/>
      <c r="K173" s="88"/>
      <c r="L173" s="88"/>
    </row>
    <row r="174" spans="1:12" s="23" customFormat="1" x14ac:dyDescent="0.25">
      <c r="A174" s="83">
        <v>43988</v>
      </c>
      <c r="B174" s="84">
        <v>157</v>
      </c>
      <c r="C174" s="85">
        <v>15.051999999999998</v>
      </c>
      <c r="D174" s="86">
        <v>1.6194959693064959</v>
      </c>
      <c r="E174" s="103">
        <f t="shared" si="4"/>
        <v>209.25194601525848</v>
      </c>
      <c r="F174" s="104">
        <f t="shared" si="5"/>
        <v>5022.0467043662038</v>
      </c>
      <c r="G174" s="87"/>
      <c r="H174" s="88"/>
      <c r="I174" s="88"/>
      <c r="J174" s="88"/>
      <c r="K174" s="88"/>
      <c r="L174" s="88"/>
    </row>
    <row r="175" spans="1:12" s="23" customFormat="1" x14ac:dyDescent="0.25">
      <c r="A175" s="83">
        <v>43989</v>
      </c>
      <c r="B175" s="84">
        <v>158</v>
      </c>
      <c r="C175" s="85">
        <v>15.051999999999998</v>
      </c>
      <c r="D175" s="86">
        <v>1.6085944121744837</v>
      </c>
      <c r="E175" s="103">
        <f t="shared" si="4"/>
        <v>207.8433768754125</v>
      </c>
      <c r="F175" s="104">
        <f t="shared" si="5"/>
        <v>4988.2410450098996</v>
      </c>
      <c r="G175" s="87"/>
      <c r="H175" s="88"/>
      <c r="I175" s="88"/>
      <c r="J175" s="88"/>
      <c r="K175" s="88"/>
      <c r="L175" s="88"/>
    </row>
    <row r="176" spans="1:12" s="23" customFormat="1" x14ac:dyDescent="0.25">
      <c r="A176" s="83">
        <v>43990</v>
      </c>
      <c r="B176" s="84">
        <v>159</v>
      </c>
      <c r="C176" s="85">
        <v>15.051999999999998</v>
      </c>
      <c r="D176" s="86">
        <v>1.5969653994863977</v>
      </c>
      <c r="E176" s="103">
        <f t="shared" si="4"/>
        <v>206.3408146083016</v>
      </c>
      <c r="F176" s="104">
        <f t="shared" si="5"/>
        <v>4952.1795505992386</v>
      </c>
      <c r="G176" s="87"/>
      <c r="H176" s="88"/>
      <c r="I176" s="88"/>
      <c r="J176" s="88"/>
      <c r="K176" s="88"/>
      <c r="L176" s="88"/>
    </row>
    <row r="177" spans="1:12" s="23" customFormat="1" x14ac:dyDescent="0.25">
      <c r="A177" s="83">
        <v>43991</v>
      </c>
      <c r="B177" s="84">
        <v>160</v>
      </c>
      <c r="C177" s="85">
        <v>15.048000000000002</v>
      </c>
      <c r="D177" s="86">
        <v>1.5372314497365911</v>
      </c>
      <c r="E177" s="103">
        <f t="shared" si="4"/>
        <v>198.56992326806431</v>
      </c>
      <c r="F177" s="104">
        <f t="shared" si="5"/>
        <v>4765.678158433544</v>
      </c>
      <c r="G177" s="87"/>
      <c r="H177" s="88"/>
      <c r="I177" s="88"/>
      <c r="J177" s="88"/>
      <c r="K177" s="88"/>
      <c r="L177" s="88"/>
    </row>
    <row r="178" spans="1:12" s="23" customFormat="1" x14ac:dyDescent="0.25">
      <c r="A178" s="83">
        <v>43992</v>
      </c>
      <c r="B178" s="84">
        <v>161</v>
      </c>
      <c r="C178" s="85">
        <v>15.046000000000003</v>
      </c>
      <c r="D178" s="86">
        <v>1.5080720231900526</v>
      </c>
      <c r="E178" s="103">
        <f t="shared" si="4"/>
        <v>194.77740039764029</v>
      </c>
      <c r="F178" s="104">
        <f t="shared" si="5"/>
        <v>4674.6576095433666</v>
      </c>
      <c r="G178" s="87"/>
      <c r="H178" s="88"/>
      <c r="I178" s="88"/>
      <c r="J178" s="88"/>
      <c r="K178" s="88"/>
      <c r="L178" s="88"/>
    </row>
    <row r="179" spans="1:12" s="23" customFormat="1" x14ac:dyDescent="0.25">
      <c r="A179" s="83">
        <v>43993</v>
      </c>
      <c r="B179" s="84">
        <v>162</v>
      </c>
      <c r="C179" s="85">
        <v>15.042000000000007</v>
      </c>
      <c r="D179" s="86">
        <v>1.4665142374614912</v>
      </c>
      <c r="E179" s="103">
        <f t="shared" si="4"/>
        <v>189.3595847004751</v>
      </c>
      <c r="F179" s="104">
        <f t="shared" si="5"/>
        <v>4544.6300328114021</v>
      </c>
      <c r="G179" s="87"/>
      <c r="H179" s="88"/>
      <c r="I179" s="88"/>
      <c r="J179" s="88"/>
      <c r="K179" s="88"/>
      <c r="L179" s="88"/>
    </row>
    <row r="180" spans="1:12" s="23" customFormat="1" x14ac:dyDescent="0.25">
      <c r="A180" s="83">
        <v>43994</v>
      </c>
      <c r="B180" s="84">
        <v>163</v>
      </c>
      <c r="C180" s="85">
        <v>15.04000000000001</v>
      </c>
      <c r="D180" s="86">
        <v>1.4378368402483432</v>
      </c>
      <c r="E180" s="103">
        <f t="shared" si="4"/>
        <v>185.63201019155923</v>
      </c>
      <c r="F180" s="104">
        <f t="shared" si="5"/>
        <v>4455.168244597422</v>
      </c>
      <c r="G180" s="87"/>
      <c r="H180" s="88"/>
      <c r="I180" s="88"/>
      <c r="J180" s="88"/>
      <c r="K180" s="88"/>
      <c r="L180" s="88"/>
    </row>
    <row r="181" spans="1:12" s="23" customFormat="1" x14ac:dyDescent="0.25">
      <c r="A181" s="83">
        <v>43995</v>
      </c>
      <c r="B181" s="84">
        <v>164</v>
      </c>
      <c r="C181" s="85">
        <v>15.04000000000001</v>
      </c>
      <c r="D181" s="86">
        <v>1.4338002760353499</v>
      </c>
      <c r="E181" s="103">
        <f t="shared" si="4"/>
        <v>185.11086933040571</v>
      </c>
      <c r="F181" s="104">
        <f t="shared" si="5"/>
        <v>4442.6608639297374</v>
      </c>
      <c r="G181" s="87"/>
      <c r="H181" s="88"/>
      <c r="I181" s="88"/>
      <c r="J181" s="88"/>
      <c r="K181" s="88"/>
      <c r="L181" s="88"/>
    </row>
    <row r="182" spans="1:12" s="23" customFormat="1" x14ac:dyDescent="0.25">
      <c r="A182" s="83">
        <v>43996</v>
      </c>
      <c r="B182" s="84">
        <v>165</v>
      </c>
      <c r="C182" s="85">
        <v>15.036000000000012</v>
      </c>
      <c r="D182" s="86">
        <v>1.3943344109562059</v>
      </c>
      <c r="E182" s="103">
        <f t="shared" si="4"/>
        <v>179.96774999175514</v>
      </c>
      <c r="F182" s="104">
        <f t="shared" si="5"/>
        <v>4319.2259998021236</v>
      </c>
      <c r="G182" s="87"/>
      <c r="H182" s="88"/>
      <c r="I182" s="88"/>
      <c r="J182" s="88"/>
      <c r="K182" s="88"/>
      <c r="L182" s="88"/>
    </row>
    <row r="183" spans="1:12" s="23" customFormat="1" x14ac:dyDescent="0.25">
      <c r="A183" s="83">
        <v>43997</v>
      </c>
      <c r="B183" s="84">
        <v>166</v>
      </c>
      <c r="C183" s="85">
        <v>15.032000000000016</v>
      </c>
      <c r="D183" s="86">
        <v>1.3460361365102309</v>
      </c>
      <c r="E183" s="103">
        <f t="shared" si="4"/>
        <v>173.68763870283283</v>
      </c>
      <c r="F183" s="104">
        <f t="shared" si="5"/>
        <v>4168.5033288679879</v>
      </c>
      <c r="G183" s="87"/>
      <c r="H183" s="88"/>
      <c r="I183" s="88"/>
      <c r="J183" s="88"/>
      <c r="K183" s="88"/>
      <c r="L183" s="88"/>
    </row>
    <row r="184" spans="1:12" s="23" customFormat="1" x14ac:dyDescent="0.25">
      <c r="A184" s="83">
        <v>43998</v>
      </c>
      <c r="B184" s="84">
        <v>167</v>
      </c>
      <c r="C184" s="85">
        <v>15.032000000000016</v>
      </c>
      <c r="D184" s="86">
        <v>1.7323541380642666</v>
      </c>
      <c r="E184" s="103">
        <f t="shared" si="4"/>
        <v>223.53671753386598</v>
      </c>
      <c r="F184" s="104">
        <f t="shared" si="5"/>
        <v>5364.8812208127838</v>
      </c>
      <c r="G184" s="87"/>
      <c r="H184" s="88"/>
      <c r="I184" s="88"/>
      <c r="J184" s="88"/>
      <c r="K184" s="88"/>
      <c r="L184" s="88"/>
    </row>
    <row r="185" spans="1:12" s="23" customFormat="1" x14ac:dyDescent="0.25">
      <c r="A185" s="83">
        <v>43999</v>
      </c>
      <c r="B185" s="84">
        <v>168</v>
      </c>
      <c r="C185" s="85">
        <v>15.02800000000002</v>
      </c>
      <c r="D185" s="86">
        <v>1.694223834628934</v>
      </c>
      <c r="E185" s="103">
        <f t="shared" si="4"/>
        <v>218.55834734002261</v>
      </c>
      <c r="F185" s="104">
        <f t="shared" si="5"/>
        <v>5245.4003361605428</v>
      </c>
      <c r="G185" s="87"/>
      <c r="H185" s="88"/>
      <c r="I185" s="88"/>
      <c r="J185" s="88"/>
      <c r="K185" s="88"/>
      <c r="L185" s="88"/>
    </row>
    <row r="186" spans="1:12" s="23" customFormat="1" x14ac:dyDescent="0.25">
      <c r="A186" s="83">
        <v>44000</v>
      </c>
      <c r="B186" s="84">
        <v>169</v>
      </c>
      <c r="C186" s="85">
        <v>15.021999999999981</v>
      </c>
      <c r="D186" s="86">
        <v>1.6314266702193141</v>
      </c>
      <c r="E186" s="103">
        <f t="shared" si="4"/>
        <v>210.37335830997014</v>
      </c>
      <c r="F186" s="104">
        <f t="shared" si="5"/>
        <v>5048.9605994392832</v>
      </c>
      <c r="G186" s="87"/>
      <c r="H186" s="88"/>
      <c r="I186" s="88"/>
      <c r="J186" s="88"/>
      <c r="K186" s="88"/>
      <c r="L186" s="88"/>
    </row>
    <row r="187" spans="1:12" s="23" customFormat="1" x14ac:dyDescent="0.25">
      <c r="A187" s="83">
        <v>44001</v>
      </c>
      <c r="B187" s="84">
        <v>170</v>
      </c>
      <c r="C187" s="85">
        <v>15.013999999999987</v>
      </c>
      <c r="D187" s="86">
        <v>1.5581468874542423</v>
      </c>
      <c r="E187" s="103">
        <f t="shared" si="4"/>
        <v>200.81688791109687</v>
      </c>
      <c r="F187" s="104">
        <f t="shared" si="5"/>
        <v>4819.6053098663251</v>
      </c>
      <c r="G187" s="87"/>
      <c r="H187" s="88"/>
      <c r="I187" s="88"/>
      <c r="J187" s="88"/>
      <c r="K187" s="88"/>
      <c r="L187" s="88"/>
    </row>
    <row r="188" spans="1:12" s="23" customFormat="1" x14ac:dyDescent="0.25">
      <c r="A188" s="83">
        <v>44002</v>
      </c>
      <c r="B188" s="84">
        <v>171</v>
      </c>
      <c r="C188" s="85">
        <v>15.009999999999991</v>
      </c>
      <c r="D188" s="86">
        <v>1.516444630734485</v>
      </c>
      <c r="E188" s="103">
        <f t="shared" si="4"/>
        <v>195.39015366485097</v>
      </c>
      <c r="F188" s="104">
        <f t="shared" si="5"/>
        <v>4689.3636879564237</v>
      </c>
      <c r="G188" s="87"/>
      <c r="H188" s="88"/>
      <c r="I188" s="88"/>
      <c r="J188" s="88"/>
      <c r="K188" s="88"/>
      <c r="L188" s="88"/>
    </row>
    <row r="189" spans="1:12" s="23" customFormat="1" x14ac:dyDescent="0.25">
      <c r="A189" s="83">
        <v>44003</v>
      </c>
      <c r="B189" s="84">
        <v>172</v>
      </c>
      <c r="C189" s="85">
        <v>15.007999999999992</v>
      </c>
      <c r="D189" s="86">
        <v>1.5029539295116614</v>
      </c>
      <c r="E189" s="103">
        <f t="shared" si="4"/>
        <v>193.62610700505977</v>
      </c>
      <c r="F189" s="104">
        <f t="shared" si="5"/>
        <v>4647.0265681214341</v>
      </c>
      <c r="G189" s="87"/>
      <c r="H189" s="88"/>
      <c r="I189" s="88"/>
      <c r="J189" s="88"/>
      <c r="K189" s="88"/>
      <c r="L189" s="88"/>
    </row>
    <row r="190" spans="1:12" s="23" customFormat="1" x14ac:dyDescent="0.25">
      <c r="A190" s="83">
        <v>44004</v>
      </c>
      <c r="B190" s="84">
        <v>173</v>
      </c>
      <c r="C190" s="85">
        <v>15</v>
      </c>
      <c r="D190" s="86">
        <v>1.4347103199112929</v>
      </c>
      <c r="E190" s="103">
        <f t="shared" si="4"/>
        <v>184.73573198015072</v>
      </c>
      <c r="F190" s="104">
        <f t="shared" si="5"/>
        <v>4433.6575675236172</v>
      </c>
      <c r="G190" s="87"/>
      <c r="H190" s="88"/>
      <c r="I190" s="88"/>
      <c r="J190" s="88"/>
      <c r="K190" s="88"/>
      <c r="L190" s="88"/>
    </row>
    <row r="191" spans="1:12" s="23" customFormat="1" x14ac:dyDescent="0.25">
      <c r="A191" s="83">
        <v>44005</v>
      </c>
      <c r="B191" s="84">
        <v>174</v>
      </c>
      <c r="C191" s="85">
        <v>15</v>
      </c>
      <c r="D191" s="86">
        <v>1.4427185811705523</v>
      </c>
      <c r="E191" s="103">
        <f t="shared" si="4"/>
        <v>185.76688927029204</v>
      </c>
      <c r="F191" s="104">
        <f t="shared" si="5"/>
        <v>4458.405342487009</v>
      </c>
      <c r="G191" s="87"/>
      <c r="H191" s="88"/>
      <c r="I191" s="88"/>
      <c r="J191" s="88"/>
      <c r="K191" s="88"/>
      <c r="L191" s="88"/>
    </row>
    <row r="192" spans="1:12" s="23" customFormat="1" x14ac:dyDescent="0.25">
      <c r="A192" s="83">
        <v>44006</v>
      </c>
      <c r="B192" s="84">
        <v>175</v>
      </c>
      <c r="C192" s="85">
        <v>14.991999999999962</v>
      </c>
      <c r="D192" s="86">
        <v>1.3687953024127268</v>
      </c>
      <c r="E192" s="103">
        <f t="shared" si="4"/>
        <v>176.15440348267225</v>
      </c>
      <c r="F192" s="104">
        <f t="shared" si="5"/>
        <v>4227.705683584134</v>
      </c>
      <c r="G192" s="87"/>
      <c r="H192" s="88"/>
      <c r="I192" s="88"/>
      <c r="J192" s="88"/>
      <c r="K192" s="88"/>
      <c r="L192" s="88"/>
    </row>
    <row r="193" spans="1:12" s="23" customFormat="1" x14ac:dyDescent="0.25">
      <c r="A193" s="83">
        <v>44007</v>
      </c>
      <c r="B193" s="84">
        <v>176</v>
      </c>
      <c r="C193" s="85">
        <v>14.989999999999963</v>
      </c>
      <c r="D193" s="86">
        <v>1.3623265686350403</v>
      </c>
      <c r="E193" s="103">
        <f t="shared" si="4"/>
        <v>175.29853385626228</v>
      </c>
      <c r="F193" s="104">
        <f t="shared" si="5"/>
        <v>4207.1648125502943</v>
      </c>
      <c r="G193" s="87"/>
      <c r="H193" s="88"/>
      <c r="I193" s="88"/>
      <c r="J193" s="88"/>
      <c r="K193" s="88"/>
      <c r="L193" s="88"/>
    </row>
    <row r="194" spans="1:12" s="23" customFormat="1" x14ac:dyDescent="0.25">
      <c r="A194" s="83">
        <v>44008</v>
      </c>
      <c r="B194" s="84">
        <v>177</v>
      </c>
      <c r="C194" s="85">
        <v>14.987999999999966</v>
      </c>
      <c r="D194" s="86">
        <v>2.3742428648305527</v>
      </c>
      <c r="E194" s="103">
        <f t="shared" si="4"/>
        <v>305.46696532118881</v>
      </c>
      <c r="F194" s="104">
        <f t="shared" si="5"/>
        <v>7331.2071677085314</v>
      </c>
      <c r="G194" s="87"/>
      <c r="H194" s="88"/>
      <c r="I194" s="88"/>
      <c r="J194" s="88"/>
      <c r="K194" s="88"/>
      <c r="L194" s="88"/>
    </row>
    <row r="195" spans="1:12" s="23" customFormat="1" x14ac:dyDescent="0.25">
      <c r="A195" s="83">
        <v>44009</v>
      </c>
      <c r="B195" s="84">
        <v>178</v>
      </c>
      <c r="C195" s="85">
        <v>14.979999999999972</v>
      </c>
      <c r="D195" s="86">
        <v>2.3481075862073166</v>
      </c>
      <c r="E195" s="103">
        <f t="shared" si="4"/>
        <v>301.94318337004938</v>
      </c>
      <c r="F195" s="104">
        <f t="shared" si="5"/>
        <v>7246.6364008811852</v>
      </c>
      <c r="G195" s="87"/>
      <c r="H195" s="88"/>
      <c r="I195" s="88"/>
      <c r="J195" s="88"/>
      <c r="K195" s="88"/>
      <c r="L195" s="88"/>
    </row>
    <row r="196" spans="1:12" s="23" customFormat="1" x14ac:dyDescent="0.25">
      <c r="A196" s="83">
        <v>44010</v>
      </c>
      <c r="B196" s="84">
        <v>179</v>
      </c>
      <c r="C196" s="85">
        <v>14.969999999999981</v>
      </c>
      <c r="D196" s="86">
        <v>2.3109905004461839</v>
      </c>
      <c r="E196" s="103">
        <f t="shared" si="4"/>
        <v>296.97191882055</v>
      </c>
      <c r="F196" s="104">
        <f t="shared" si="5"/>
        <v>7127.3260516932005</v>
      </c>
      <c r="G196" s="87"/>
      <c r="H196" s="88"/>
      <c r="I196" s="88"/>
      <c r="J196" s="88"/>
      <c r="K196" s="88"/>
      <c r="L196" s="88"/>
    </row>
    <row r="197" spans="1:12" s="23" customFormat="1" x14ac:dyDescent="0.25">
      <c r="A197" s="83">
        <v>44011</v>
      </c>
      <c r="B197" s="84">
        <v>180</v>
      </c>
      <c r="C197" s="85">
        <v>14.963999999999988</v>
      </c>
      <c r="D197" s="86">
        <v>2.3105850430874648</v>
      </c>
      <c r="E197" s="103">
        <f t="shared" si="4"/>
        <v>296.80080992050688</v>
      </c>
      <c r="F197" s="104">
        <f t="shared" si="5"/>
        <v>7123.2194380921646</v>
      </c>
      <c r="G197" s="87"/>
      <c r="H197" s="88"/>
      <c r="I197" s="88"/>
      <c r="J197" s="88"/>
      <c r="K197" s="88"/>
      <c r="L197" s="88"/>
    </row>
    <row r="198" spans="1:12" s="23" customFormat="1" x14ac:dyDescent="0.25">
      <c r="A198" s="83">
        <v>44012</v>
      </c>
      <c r="B198" s="84">
        <v>181</v>
      </c>
      <c r="C198" s="85">
        <v>14.955999999999994</v>
      </c>
      <c r="D198" s="86">
        <v>2.2849999919308379</v>
      </c>
      <c r="E198" s="103">
        <f t="shared" si="4"/>
        <v>293.35742429279486</v>
      </c>
      <c r="F198" s="104">
        <f t="shared" si="5"/>
        <v>7040.5781830270771</v>
      </c>
      <c r="G198" s="87"/>
      <c r="H198" s="88"/>
      <c r="I198" s="88"/>
      <c r="J198" s="88"/>
      <c r="K198" s="88"/>
      <c r="L198" s="88"/>
    </row>
    <row r="199" spans="1:12" s="23" customFormat="1" x14ac:dyDescent="0.25">
      <c r="A199" s="83">
        <v>44013</v>
      </c>
      <c r="B199" s="84">
        <v>182</v>
      </c>
      <c r="C199" s="85">
        <v>14.95</v>
      </c>
      <c r="D199" s="86">
        <v>2.2638082231620298</v>
      </c>
      <c r="E199" s="103">
        <f t="shared" si="4"/>
        <v>290.52014367406565</v>
      </c>
      <c r="F199" s="104">
        <f t="shared" si="5"/>
        <v>6972.4834481775761</v>
      </c>
      <c r="G199" s="87"/>
      <c r="H199" s="88"/>
      <c r="I199" s="88"/>
      <c r="J199" s="88"/>
      <c r="K199" s="88"/>
      <c r="L199" s="88"/>
    </row>
    <row r="200" spans="1:12" s="23" customFormat="1" x14ac:dyDescent="0.25">
      <c r="A200" s="83">
        <v>44014</v>
      </c>
      <c r="B200" s="84">
        <v>183</v>
      </c>
      <c r="C200" s="85">
        <v>14.942000000000007</v>
      </c>
      <c r="D200" s="86">
        <v>2.2632672462781356</v>
      </c>
      <c r="E200" s="103">
        <f t="shared" si="4"/>
        <v>290.2952936303306</v>
      </c>
      <c r="F200" s="104">
        <f t="shared" si="5"/>
        <v>6967.0870471279341</v>
      </c>
      <c r="G200" s="87"/>
      <c r="H200" s="88"/>
      <c r="I200" s="88"/>
      <c r="J200" s="88"/>
      <c r="K200" s="88"/>
      <c r="L200" s="88"/>
    </row>
    <row r="201" spans="1:12" s="23" customFormat="1" x14ac:dyDescent="0.25">
      <c r="A201" s="83">
        <v>44015</v>
      </c>
      <c r="B201" s="84">
        <v>184</v>
      </c>
      <c r="C201" s="85">
        <v>14.934000000000015</v>
      </c>
      <c r="D201" s="86">
        <v>2.2382448180086429</v>
      </c>
      <c r="E201" s="103">
        <f t="shared" si="4"/>
        <v>286.93211472397752</v>
      </c>
      <c r="F201" s="104">
        <f t="shared" si="5"/>
        <v>6886.3707533754605</v>
      </c>
      <c r="G201" s="87"/>
      <c r="H201" s="88"/>
      <c r="I201" s="88"/>
      <c r="J201" s="88"/>
      <c r="K201" s="88"/>
      <c r="L201" s="88"/>
    </row>
    <row r="202" spans="1:12" s="23" customFormat="1" x14ac:dyDescent="0.25">
      <c r="A202" s="83">
        <v>44016</v>
      </c>
      <c r="B202" s="84">
        <v>185</v>
      </c>
      <c r="C202" s="85">
        <v>14.925999999999977</v>
      </c>
      <c r="D202" s="86">
        <v>2.2207248318348443</v>
      </c>
      <c r="E202" s="103">
        <f t="shared" si="4"/>
        <v>284.53363396676804</v>
      </c>
      <c r="F202" s="104">
        <f t="shared" si="5"/>
        <v>6828.8072152024324</v>
      </c>
      <c r="G202" s="87"/>
      <c r="H202" s="88"/>
      <c r="I202" s="88"/>
      <c r="J202" s="88"/>
      <c r="K202" s="88"/>
      <c r="L202" s="88"/>
    </row>
    <row r="203" spans="1:12" s="23" customFormat="1" x14ac:dyDescent="0.25">
      <c r="A203" s="83">
        <v>44017</v>
      </c>
      <c r="B203" s="84">
        <v>186</v>
      </c>
      <c r="C203" s="85">
        <v>14.925999999999977</v>
      </c>
      <c r="D203" s="86">
        <v>2.2740161930481619</v>
      </c>
      <c r="E203" s="103">
        <f t="shared" si="4"/>
        <v>291.36166797066238</v>
      </c>
      <c r="F203" s="104">
        <f t="shared" si="5"/>
        <v>6992.6800312958967</v>
      </c>
      <c r="G203" s="87"/>
      <c r="H203" s="88"/>
      <c r="I203" s="88"/>
      <c r="J203" s="88"/>
      <c r="K203" s="88"/>
      <c r="L203" s="88"/>
    </row>
    <row r="204" spans="1:12" s="23" customFormat="1" x14ac:dyDescent="0.25">
      <c r="A204" s="83">
        <v>44018</v>
      </c>
      <c r="B204" s="84">
        <v>187</v>
      </c>
      <c r="C204" s="85">
        <v>14.923999999999978</v>
      </c>
      <c r="D204" s="86">
        <v>2.2952231093396103</v>
      </c>
      <c r="E204" s="103">
        <f t="shared" si="4"/>
        <v>294.03943038978139</v>
      </c>
      <c r="F204" s="104">
        <f t="shared" si="5"/>
        <v>7056.9463293547533</v>
      </c>
      <c r="G204" s="87"/>
      <c r="H204" s="88"/>
      <c r="I204" s="88"/>
      <c r="J204" s="88"/>
      <c r="K204" s="88"/>
      <c r="L204" s="88"/>
    </row>
    <row r="205" spans="1:12" s="23" customFormat="1" x14ac:dyDescent="0.25">
      <c r="A205" s="83">
        <v>44019</v>
      </c>
      <c r="B205" s="84">
        <v>188</v>
      </c>
      <c r="C205" s="85">
        <v>14.915999999999986</v>
      </c>
      <c r="D205" s="86">
        <v>2.2946815249878467</v>
      </c>
      <c r="E205" s="103">
        <f t="shared" si="4"/>
        <v>293.81246595299694</v>
      </c>
      <c r="F205" s="104">
        <f t="shared" si="5"/>
        <v>7051.4991828719267</v>
      </c>
      <c r="G205" s="87"/>
      <c r="H205" s="88"/>
      <c r="I205" s="88"/>
      <c r="J205" s="88"/>
      <c r="K205" s="88"/>
      <c r="L205" s="88"/>
    </row>
    <row r="206" spans="1:12" s="23" customFormat="1" x14ac:dyDescent="0.25">
      <c r="A206" s="83">
        <v>44020</v>
      </c>
      <c r="B206" s="84">
        <v>189</v>
      </c>
      <c r="C206" s="85">
        <v>14.903999999999996</v>
      </c>
      <c r="D206" s="86">
        <v>2.2298841407609471</v>
      </c>
      <c r="E206" s="103">
        <f t="shared" si="4"/>
        <v>285.28606918661711</v>
      </c>
      <c r="F206" s="104">
        <f t="shared" si="5"/>
        <v>6846.8656604788102</v>
      </c>
      <c r="G206" s="87"/>
      <c r="H206" s="88"/>
      <c r="I206" s="88"/>
      <c r="J206" s="88"/>
      <c r="K206" s="88"/>
      <c r="L206" s="88"/>
    </row>
    <row r="207" spans="1:12" s="23" customFormat="1" x14ac:dyDescent="0.25">
      <c r="A207" s="83">
        <v>44021</v>
      </c>
      <c r="B207" s="84">
        <v>190</v>
      </c>
      <c r="C207" s="85">
        <v>14.898000000000001</v>
      </c>
      <c r="D207" s="86">
        <v>2.2294777649380122</v>
      </c>
      <c r="E207" s="103">
        <f t="shared" si="4"/>
        <v>285.11924989713532</v>
      </c>
      <c r="F207" s="104">
        <f t="shared" si="5"/>
        <v>6842.8619975312477</v>
      </c>
      <c r="G207" s="87"/>
      <c r="H207" s="88"/>
      <c r="I207" s="88"/>
      <c r="J207" s="88"/>
      <c r="K207" s="88"/>
      <c r="L207" s="88"/>
    </row>
    <row r="208" spans="1:12" s="23" customFormat="1" x14ac:dyDescent="0.25">
      <c r="A208" s="83">
        <v>44022</v>
      </c>
      <c r="B208" s="84">
        <v>191</v>
      </c>
      <c r="C208" s="85">
        <v>14.888000000000011</v>
      </c>
      <c r="D208" s="86">
        <v>2.203935699646824</v>
      </c>
      <c r="E208" s="103">
        <f t="shared" si="4"/>
        <v>281.66358606703409</v>
      </c>
      <c r="F208" s="104">
        <f t="shared" si="5"/>
        <v>6759.9260656088181</v>
      </c>
      <c r="G208" s="87"/>
      <c r="H208" s="88"/>
      <c r="I208" s="88"/>
      <c r="J208" s="88"/>
      <c r="K208" s="88"/>
      <c r="L208" s="88"/>
    </row>
    <row r="209" spans="1:12" s="23" customFormat="1" x14ac:dyDescent="0.25">
      <c r="A209" s="83">
        <v>44023</v>
      </c>
      <c r="B209" s="84">
        <v>192</v>
      </c>
      <c r="C209" s="85">
        <v>14.894000000000052</v>
      </c>
      <c r="D209" s="86">
        <v>2.3951215522883826</v>
      </c>
      <c r="E209" s="103">
        <f t="shared" si="4"/>
        <v>306.22055036381676</v>
      </c>
      <c r="F209" s="104">
        <f t="shared" si="5"/>
        <v>7349.2932087316021</v>
      </c>
      <c r="G209" s="87"/>
      <c r="H209" s="88"/>
      <c r="I209" s="88"/>
      <c r="J209" s="88"/>
      <c r="K209" s="88"/>
      <c r="L209" s="88"/>
    </row>
    <row r="210" spans="1:12" s="23" customFormat="1" x14ac:dyDescent="0.25">
      <c r="A210" s="83">
        <v>44024</v>
      </c>
      <c r="B210" s="84">
        <v>193</v>
      </c>
      <c r="C210" s="85">
        <v>14.879999999999972</v>
      </c>
      <c r="D210" s="86">
        <v>2.3455057920709934</v>
      </c>
      <c r="E210" s="103">
        <f t="shared" ref="E210:E273" si="6">C210*D210*9.81*$F$6*$F$7*(1-$F$11)</f>
        <v>299.59520996098934</v>
      </c>
      <c r="F210" s="104">
        <f t="shared" ref="F210:F273" si="7">IF(E210&lt;$F$13,0,E210*24)</f>
        <v>7190.2850390637441</v>
      </c>
      <c r="G210" s="87"/>
      <c r="H210" s="88"/>
      <c r="I210" s="88"/>
      <c r="J210" s="88"/>
      <c r="K210" s="88"/>
      <c r="L210" s="88"/>
    </row>
    <row r="211" spans="1:12" s="23" customFormat="1" x14ac:dyDescent="0.25">
      <c r="A211" s="83">
        <v>44025</v>
      </c>
      <c r="B211" s="84">
        <v>194</v>
      </c>
      <c r="C211" s="85">
        <v>14.869999999999981</v>
      </c>
      <c r="D211" s="86">
        <v>2.3274724619698768</v>
      </c>
      <c r="E211" s="103">
        <f t="shared" si="6"/>
        <v>297.09199097044666</v>
      </c>
      <c r="F211" s="104">
        <f t="shared" si="7"/>
        <v>7130.2077832907198</v>
      </c>
      <c r="G211" s="87"/>
      <c r="H211" s="88"/>
      <c r="I211" s="88"/>
      <c r="J211" s="88"/>
      <c r="K211" s="88"/>
      <c r="L211" s="88"/>
    </row>
    <row r="212" spans="1:12" s="23" customFormat="1" x14ac:dyDescent="0.25">
      <c r="A212" s="83">
        <v>44026</v>
      </c>
      <c r="B212" s="84">
        <v>195</v>
      </c>
      <c r="C212" s="85">
        <v>14.853999999999951</v>
      </c>
      <c r="D212" s="86">
        <v>2.2987019615805826</v>
      </c>
      <c r="E212" s="103">
        <f t="shared" si="6"/>
        <v>293.10384150942883</v>
      </c>
      <c r="F212" s="104">
        <f t="shared" si="7"/>
        <v>7034.4921962262924</v>
      </c>
      <c r="G212" s="87"/>
      <c r="H212" s="88"/>
      <c r="I212" s="88"/>
      <c r="J212" s="88"/>
      <c r="K212" s="88"/>
      <c r="L212" s="88"/>
    </row>
    <row r="213" spans="1:12" s="23" customFormat="1" x14ac:dyDescent="0.25">
      <c r="A213" s="83">
        <v>44027</v>
      </c>
      <c r="B213" s="84">
        <v>196</v>
      </c>
      <c r="C213" s="85">
        <v>14.839999999999964</v>
      </c>
      <c r="D213" s="86">
        <v>2.270574963028428</v>
      </c>
      <c r="E213" s="103">
        <f t="shared" si="6"/>
        <v>289.24454032402502</v>
      </c>
      <c r="F213" s="104">
        <f t="shared" si="7"/>
        <v>6941.8689677766006</v>
      </c>
      <c r="G213" s="87"/>
      <c r="H213" s="88"/>
      <c r="I213" s="88"/>
      <c r="J213" s="88"/>
      <c r="K213" s="88"/>
      <c r="L213" s="88"/>
    </row>
    <row r="214" spans="1:12" s="23" customFormat="1" x14ac:dyDescent="0.25">
      <c r="A214" s="83">
        <v>44028</v>
      </c>
      <c r="B214" s="84">
        <v>197</v>
      </c>
      <c r="C214" s="85">
        <v>14.823999999999979</v>
      </c>
      <c r="D214" s="86">
        <v>2.2220442193413819</v>
      </c>
      <c r="E214" s="103">
        <f t="shared" si="6"/>
        <v>282.75710601327131</v>
      </c>
      <c r="F214" s="104">
        <f t="shared" si="7"/>
        <v>6786.170544318511</v>
      </c>
      <c r="G214" s="87"/>
      <c r="H214" s="88"/>
      <c r="I214" s="88"/>
      <c r="J214" s="88"/>
      <c r="K214" s="88"/>
      <c r="L214" s="88"/>
    </row>
    <row r="215" spans="1:12" s="23" customFormat="1" x14ac:dyDescent="0.25">
      <c r="A215" s="83">
        <v>44029</v>
      </c>
      <c r="B215" s="84">
        <v>198</v>
      </c>
      <c r="C215" s="85">
        <v>14.811999999999989</v>
      </c>
      <c r="D215" s="86">
        <v>2.3591589237105026</v>
      </c>
      <c r="E215" s="103">
        <f t="shared" si="6"/>
        <v>299.96205882723916</v>
      </c>
      <c r="F215" s="104">
        <f t="shared" si="7"/>
        <v>7199.0894118537399</v>
      </c>
      <c r="G215" s="87"/>
      <c r="H215" s="88"/>
      <c r="I215" s="88"/>
      <c r="J215" s="88"/>
      <c r="K215" s="88"/>
      <c r="L215" s="88"/>
    </row>
    <row r="216" spans="1:12" s="23" customFormat="1" x14ac:dyDescent="0.25">
      <c r="A216" s="83">
        <v>44030</v>
      </c>
      <c r="B216" s="84">
        <v>199</v>
      </c>
      <c r="C216" s="85">
        <v>14.794000000000006</v>
      </c>
      <c r="D216" s="86">
        <v>2.2974739435687384</v>
      </c>
      <c r="E216" s="103">
        <f t="shared" si="6"/>
        <v>291.76395232767345</v>
      </c>
      <c r="F216" s="104">
        <f t="shared" si="7"/>
        <v>7002.3348558641628</v>
      </c>
      <c r="G216" s="87"/>
      <c r="H216" s="88"/>
      <c r="I216" s="88"/>
      <c r="J216" s="88"/>
      <c r="K216" s="88"/>
      <c r="L216" s="88"/>
    </row>
    <row r="217" spans="1:12" s="23" customFormat="1" x14ac:dyDescent="0.25">
      <c r="A217" s="83">
        <v>44031</v>
      </c>
      <c r="B217" s="84">
        <v>200</v>
      </c>
      <c r="C217" s="85">
        <v>14.771999999999981</v>
      </c>
      <c r="D217" s="86">
        <v>2.2105708674554458</v>
      </c>
      <c r="E217" s="103">
        <f t="shared" si="6"/>
        <v>280.31037068401662</v>
      </c>
      <c r="F217" s="104">
        <f t="shared" si="7"/>
        <v>6727.4488964163993</v>
      </c>
      <c r="G217" s="87"/>
      <c r="H217" s="88"/>
      <c r="I217" s="88"/>
      <c r="J217" s="88"/>
      <c r="K217" s="88"/>
      <c r="L217" s="88"/>
    </row>
    <row r="218" spans="1:12" s="23" customFormat="1" x14ac:dyDescent="0.25">
      <c r="A218" s="83">
        <v>44032</v>
      </c>
      <c r="B218" s="84">
        <v>201</v>
      </c>
      <c r="C218" s="85">
        <v>14.755999999999995</v>
      </c>
      <c r="D218" s="86">
        <v>2.1728159734641599</v>
      </c>
      <c r="E218" s="103">
        <f t="shared" si="6"/>
        <v>275.22445243041921</v>
      </c>
      <c r="F218" s="104">
        <f t="shared" si="7"/>
        <v>6605.3868583300609</v>
      </c>
      <c r="G218" s="87"/>
      <c r="H218" s="88"/>
      <c r="I218" s="88"/>
      <c r="J218" s="88"/>
      <c r="K218" s="88"/>
      <c r="L218" s="88"/>
    </row>
    <row r="219" spans="1:12" s="23" customFormat="1" x14ac:dyDescent="0.25">
      <c r="A219" s="83">
        <v>44033</v>
      </c>
      <c r="B219" s="84">
        <v>202</v>
      </c>
      <c r="C219" s="85">
        <v>14.740000000000009</v>
      </c>
      <c r="D219" s="86">
        <v>2.1272284068544023</v>
      </c>
      <c r="E219" s="103">
        <f t="shared" si="6"/>
        <v>269.15783843253774</v>
      </c>
      <c r="F219" s="104">
        <f t="shared" si="7"/>
        <v>6459.7881223809054</v>
      </c>
      <c r="G219" s="87"/>
      <c r="H219" s="88"/>
      <c r="I219" s="88"/>
      <c r="J219" s="88"/>
      <c r="K219" s="88"/>
      <c r="L219" s="88"/>
    </row>
    <row r="220" spans="1:12" s="23" customFormat="1" x14ac:dyDescent="0.25">
      <c r="A220" s="83">
        <v>44034</v>
      </c>
      <c r="B220" s="84">
        <v>203</v>
      </c>
      <c r="C220" s="85">
        <v>14.723999999999979</v>
      </c>
      <c r="D220" s="86">
        <v>2.3614029742245579</v>
      </c>
      <c r="E220" s="103">
        <f t="shared" si="6"/>
        <v>298.46357670459491</v>
      </c>
      <c r="F220" s="104">
        <f t="shared" si="7"/>
        <v>7163.1258409102775</v>
      </c>
      <c r="G220" s="87"/>
      <c r="H220" s="88"/>
      <c r="I220" s="88"/>
      <c r="J220" s="88"/>
      <c r="K220" s="88"/>
      <c r="L220" s="88"/>
    </row>
    <row r="221" spans="1:12" s="23" customFormat="1" x14ac:dyDescent="0.25">
      <c r="A221" s="83">
        <v>44035</v>
      </c>
      <c r="B221" s="84">
        <v>204</v>
      </c>
      <c r="C221" s="85">
        <v>14.703999999999997</v>
      </c>
      <c r="D221" s="86">
        <v>2.3103823093236437</v>
      </c>
      <c r="E221" s="103">
        <f t="shared" si="6"/>
        <v>291.61829671370594</v>
      </c>
      <c r="F221" s="104">
        <f t="shared" si="7"/>
        <v>6998.8391211289427</v>
      </c>
      <c r="G221" s="87"/>
      <c r="H221" s="88"/>
      <c r="I221" s="88"/>
      <c r="J221" s="88"/>
      <c r="K221" s="88"/>
      <c r="L221" s="88"/>
    </row>
    <row r="222" spans="1:12" s="23" customFormat="1" x14ac:dyDescent="0.25">
      <c r="A222" s="83">
        <v>44036</v>
      </c>
      <c r="B222" s="84">
        <v>205</v>
      </c>
      <c r="C222" s="85">
        <v>14.684000000000015</v>
      </c>
      <c r="D222" s="86">
        <v>2.3948894934996012</v>
      </c>
      <c r="E222" s="103">
        <f t="shared" si="6"/>
        <v>301.87370082273435</v>
      </c>
      <c r="F222" s="104">
        <f t="shared" si="7"/>
        <v>7244.9688197456244</v>
      </c>
      <c r="G222" s="87"/>
      <c r="H222" s="88"/>
      <c r="I222" s="88"/>
      <c r="J222" s="88"/>
      <c r="K222" s="88"/>
      <c r="L222" s="88"/>
    </row>
    <row r="223" spans="1:12" s="23" customFormat="1" x14ac:dyDescent="0.25">
      <c r="A223" s="83">
        <v>44037</v>
      </c>
      <c r="B223" s="84">
        <v>206</v>
      </c>
      <c r="C223" s="85">
        <v>14.657999999999992</v>
      </c>
      <c r="D223" s="86">
        <v>2.3434543263413916</v>
      </c>
      <c r="E223" s="103">
        <f t="shared" si="6"/>
        <v>294.86731513659248</v>
      </c>
      <c r="F223" s="104">
        <f t="shared" si="7"/>
        <v>7076.81556327822</v>
      </c>
      <c r="G223" s="87"/>
      <c r="H223" s="88"/>
      <c r="I223" s="88"/>
      <c r="J223" s="88"/>
      <c r="K223" s="88"/>
      <c r="L223" s="88"/>
    </row>
    <row r="224" spans="1:12" s="23" customFormat="1" x14ac:dyDescent="0.25">
      <c r="A224" s="83">
        <v>44038</v>
      </c>
      <c r="B224" s="84">
        <v>207</v>
      </c>
      <c r="C224" s="85">
        <v>14.636000000000013</v>
      </c>
      <c r="D224" s="86">
        <v>2.3380022851192508</v>
      </c>
      <c r="E224" s="103">
        <f t="shared" si="6"/>
        <v>293.73977412451956</v>
      </c>
      <c r="F224" s="104">
        <f t="shared" si="7"/>
        <v>7049.7545789884698</v>
      </c>
      <c r="G224" s="87"/>
      <c r="H224" s="88"/>
      <c r="I224" s="88"/>
      <c r="J224" s="88"/>
      <c r="K224" s="88"/>
      <c r="L224" s="88"/>
    </row>
    <row r="225" spans="1:12" s="23" customFormat="1" x14ac:dyDescent="0.25">
      <c r="A225" s="83">
        <v>44039</v>
      </c>
      <c r="B225" s="84">
        <v>208</v>
      </c>
      <c r="C225" s="85">
        <v>14.605999999999948</v>
      </c>
      <c r="D225" s="86">
        <v>2.3115128519247308</v>
      </c>
      <c r="E225" s="103">
        <f t="shared" si="6"/>
        <v>289.81645053163425</v>
      </c>
      <c r="F225" s="104">
        <f t="shared" si="7"/>
        <v>6955.5948127592219</v>
      </c>
      <c r="G225" s="87"/>
      <c r="H225" s="88"/>
      <c r="I225" s="88"/>
      <c r="J225" s="88"/>
      <c r="K225" s="88"/>
      <c r="L225" s="88"/>
    </row>
    <row r="226" spans="1:12" s="23" customFormat="1" x14ac:dyDescent="0.25">
      <c r="A226" s="83">
        <v>44040</v>
      </c>
      <c r="B226" s="84">
        <v>209</v>
      </c>
      <c r="C226" s="85">
        <v>14.581999999999971</v>
      </c>
      <c r="D226" s="86">
        <v>2.3094458855140272</v>
      </c>
      <c r="E226" s="103">
        <f t="shared" si="6"/>
        <v>289.08150613974078</v>
      </c>
      <c r="F226" s="104">
        <f t="shared" si="7"/>
        <v>6937.9561473537788</v>
      </c>
      <c r="G226" s="87"/>
      <c r="H226" s="88"/>
      <c r="I226" s="88"/>
      <c r="J226" s="88"/>
      <c r="K226" s="88"/>
      <c r="L226" s="88"/>
    </row>
    <row r="227" spans="1:12" s="23" customFormat="1" x14ac:dyDescent="0.25">
      <c r="A227" s="83">
        <v>44041</v>
      </c>
      <c r="B227" s="84">
        <v>210</v>
      </c>
      <c r="C227" s="85">
        <v>14.549999999999955</v>
      </c>
      <c r="D227" s="86">
        <v>2.2834122176498965</v>
      </c>
      <c r="E227" s="103">
        <f t="shared" si="6"/>
        <v>285.19554570574996</v>
      </c>
      <c r="F227" s="104">
        <f t="shared" si="7"/>
        <v>6844.6930969379991</v>
      </c>
      <c r="G227" s="87"/>
      <c r="H227" s="88"/>
      <c r="I227" s="88"/>
      <c r="J227" s="88"/>
      <c r="K227" s="88"/>
      <c r="L227" s="88"/>
    </row>
    <row r="228" spans="1:12" s="23" customFormat="1" x14ac:dyDescent="0.25">
      <c r="A228" s="83">
        <v>44042</v>
      </c>
      <c r="B228" s="84">
        <v>211</v>
      </c>
      <c r="C228" s="85">
        <v>14.523999999999978</v>
      </c>
      <c r="D228" s="86">
        <v>2.2812103847446901</v>
      </c>
      <c r="E228" s="103">
        <f t="shared" si="6"/>
        <v>284.41140296291422</v>
      </c>
      <c r="F228" s="104">
        <f t="shared" si="7"/>
        <v>6825.8736711099409</v>
      </c>
      <c r="G228" s="87"/>
      <c r="H228" s="88"/>
      <c r="I228" s="88"/>
      <c r="J228" s="88"/>
      <c r="K228" s="88"/>
      <c r="L228" s="88"/>
    </row>
    <row r="229" spans="1:12" s="23" customFormat="1" x14ac:dyDescent="0.25">
      <c r="A229" s="83">
        <v>44043</v>
      </c>
      <c r="B229" s="84">
        <v>212</v>
      </c>
      <c r="C229" s="85">
        <v>14.489999999999963</v>
      </c>
      <c r="D229" s="86">
        <v>2.2336709723488708</v>
      </c>
      <c r="E229" s="103">
        <f t="shared" si="6"/>
        <v>277.83247664491535</v>
      </c>
      <c r="F229" s="104">
        <f t="shared" si="7"/>
        <v>6667.9794394779683</v>
      </c>
      <c r="G229" s="87"/>
      <c r="H229" s="88"/>
      <c r="I229" s="88"/>
      <c r="J229" s="88"/>
      <c r="K229" s="88"/>
      <c r="L229" s="88"/>
    </row>
    <row r="230" spans="1:12" s="23" customFormat="1" x14ac:dyDescent="0.25">
      <c r="A230" s="83">
        <v>44044</v>
      </c>
      <c r="B230" s="84">
        <v>213</v>
      </c>
      <c r="C230" s="85">
        <v>14.455999999999994</v>
      </c>
      <c r="D230" s="86">
        <v>2.3101409263429584</v>
      </c>
      <c r="E230" s="103">
        <f t="shared" si="6"/>
        <v>286.6698625107644</v>
      </c>
      <c r="F230" s="104">
        <f t="shared" si="7"/>
        <v>6880.0767002583452</v>
      </c>
      <c r="G230" s="87"/>
      <c r="H230" s="88"/>
      <c r="I230" s="88"/>
      <c r="J230" s="88"/>
      <c r="K230" s="88"/>
      <c r="L230" s="88"/>
    </row>
    <row r="231" spans="1:12" s="23" customFormat="1" x14ac:dyDescent="0.25">
      <c r="A231" s="83">
        <v>44045</v>
      </c>
      <c r="B231" s="84">
        <v>214</v>
      </c>
      <c r="C231" s="85">
        <v>14.416000000000031</v>
      </c>
      <c r="D231" s="86">
        <v>2.267025858577314</v>
      </c>
      <c r="E231" s="103">
        <f t="shared" si="6"/>
        <v>280.5412139907358</v>
      </c>
      <c r="F231" s="104">
        <f t="shared" si="7"/>
        <v>6732.9891357776596</v>
      </c>
      <c r="G231" s="87"/>
      <c r="H231" s="88"/>
      <c r="I231" s="88"/>
      <c r="J231" s="88"/>
      <c r="K231" s="88"/>
      <c r="L231" s="88"/>
    </row>
    <row r="232" spans="1:12" s="23" customFormat="1" x14ac:dyDescent="0.25">
      <c r="A232" s="83">
        <v>44046</v>
      </c>
      <c r="B232" s="84">
        <v>215</v>
      </c>
      <c r="C232" s="85">
        <v>14.377999999999975</v>
      </c>
      <c r="D232" s="86">
        <v>2.2271305227709375</v>
      </c>
      <c r="E232" s="103">
        <f t="shared" si="6"/>
        <v>274.87774141203141</v>
      </c>
      <c r="F232" s="104">
        <f t="shared" si="7"/>
        <v>6597.0657938887543</v>
      </c>
      <c r="G232" s="87"/>
      <c r="H232" s="88"/>
      <c r="I232" s="88"/>
      <c r="J232" s="88"/>
      <c r="K232" s="88"/>
      <c r="L232" s="88"/>
    </row>
    <row r="233" spans="1:12" s="23" customFormat="1" x14ac:dyDescent="0.25">
      <c r="A233" s="83">
        <v>44047</v>
      </c>
      <c r="B233" s="84">
        <v>216</v>
      </c>
      <c r="C233" s="85">
        <v>14.35</v>
      </c>
      <c r="D233" s="86">
        <v>2.207376434186084</v>
      </c>
      <c r="E233" s="103">
        <f t="shared" si="6"/>
        <v>271.90909053459683</v>
      </c>
      <c r="F233" s="104">
        <f t="shared" si="7"/>
        <v>6525.8181728303243</v>
      </c>
      <c r="G233" s="87"/>
      <c r="H233" s="88"/>
      <c r="I233" s="88"/>
      <c r="J233" s="88"/>
      <c r="K233" s="88"/>
      <c r="L233" s="88"/>
    </row>
    <row r="234" spans="1:12" s="23" customFormat="1" x14ac:dyDescent="0.25">
      <c r="A234" s="83">
        <v>44048</v>
      </c>
      <c r="B234" s="84">
        <v>217</v>
      </c>
      <c r="C234" s="85">
        <v>14.32199999999998</v>
      </c>
      <c r="D234" s="86">
        <v>2.2595323285654971</v>
      </c>
      <c r="E234" s="103">
        <f t="shared" si="6"/>
        <v>277.79066875604997</v>
      </c>
      <c r="F234" s="104">
        <f t="shared" si="7"/>
        <v>6666.9760501451992</v>
      </c>
      <c r="G234" s="87"/>
      <c r="H234" s="88"/>
      <c r="I234" s="88"/>
      <c r="J234" s="88"/>
      <c r="K234" s="88"/>
      <c r="L234" s="88"/>
    </row>
    <row r="235" spans="1:12" s="23" customFormat="1" x14ac:dyDescent="0.25">
      <c r="A235" s="83">
        <v>44049</v>
      </c>
      <c r="B235" s="84">
        <v>218</v>
      </c>
      <c r="C235" s="85">
        <v>14.288000000000011</v>
      </c>
      <c r="D235" s="86">
        <v>2.2262677479501702</v>
      </c>
      <c r="E235" s="103">
        <f t="shared" si="6"/>
        <v>273.05130764696776</v>
      </c>
      <c r="F235" s="104">
        <f t="shared" si="7"/>
        <v>6553.2313835272262</v>
      </c>
      <c r="G235" s="87"/>
      <c r="H235" s="88"/>
      <c r="I235" s="88"/>
      <c r="J235" s="88"/>
      <c r="K235" s="88"/>
      <c r="L235" s="88"/>
    </row>
    <row r="236" spans="1:12" s="23" customFormat="1" x14ac:dyDescent="0.25">
      <c r="A236" s="83">
        <v>44050</v>
      </c>
      <c r="B236" s="84">
        <v>219</v>
      </c>
      <c r="C236" s="85">
        <v>14.258000000000038</v>
      </c>
      <c r="D236" s="86">
        <v>2.2231222724669939</v>
      </c>
      <c r="E236" s="103">
        <f t="shared" si="6"/>
        <v>272.09300970682671</v>
      </c>
      <c r="F236" s="104">
        <f t="shared" si="7"/>
        <v>6530.2322329638409</v>
      </c>
      <c r="G236" s="87"/>
      <c r="H236" s="88"/>
      <c r="I236" s="88"/>
      <c r="J236" s="88"/>
      <c r="K236" s="88"/>
      <c r="L236" s="88"/>
    </row>
    <row r="237" spans="1:12" s="23" customFormat="1" x14ac:dyDescent="0.25">
      <c r="A237" s="83">
        <v>44051</v>
      </c>
      <c r="B237" s="84">
        <v>220</v>
      </c>
      <c r="C237" s="85">
        <v>14.218000000000028</v>
      </c>
      <c r="D237" s="86">
        <v>2.193281051492912</v>
      </c>
      <c r="E237" s="103">
        <f t="shared" si="6"/>
        <v>267.68757965963084</v>
      </c>
      <c r="F237" s="104">
        <f t="shared" si="7"/>
        <v>6424.5019118311402</v>
      </c>
      <c r="G237" s="87"/>
      <c r="H237" s="88"/>
      <c r="I237" s="88"/>
      <c r="J237" s="88"/>
      <c r="K237" s="88"/>
      <c r="L237" s="88"/>
    </row>
    <row r="238" spans="1:12" s="23" customFormat="1" x14ac:dyDescent="0.25">
      <c r="A238" s="83">
        <v>44052</v>
      </c>
      <c r="B238" s="84">
        <v>221</v>
      </c>
      <c r="C238" s="85">
        <v>14.176000000000021</v>
      </c>
      <c r="D238" s="86">
        <v>2.1779482473226013</v>
      </c>
      <c r="E238" s="103">
        <f t="shared" si="6"/>
        <v>265.03100583804854</v>
      </c>
      <c r="F238" s="104">
        <f t="shared" si="7"/>
        <v>6360.7441401131655</v>
      </c>
      <c r="G238" s="87"/>
      <c r="H238" s="88"/>
      <c r="I238" s="88"/>
      <c r="J238" s="88"/>
      <c r="K238" s="88"/>
      <c r="L238" s="88"/>
    </row>
    <row r="239" spans="1:12" s="23" customFormat="1" x14ac:dyDescent="0.25">
      <c r="A239" s="83">
        <v>44053</v>
      </c>
      <c r="B239" s="84">
        <v>222</v>
      </c>
      <c r="C239" s="85">
        <v>14.125999999999976</v>
      </c>
      <c r="D239" s="86">
        <v>4.7912675477875908</v>
      </c>
      <c r="E239" s="103">
        <f t="shared" si="6"/>
        <v>580.98517311521141</v>
      </c>
      <c r="F239" s="104">
        <f t="shared" si="7"/>
        <v>13943.644154765074</v>
      </c>
      <c r="G239" s="87"/>
      <c r="H239" s="88"/>
      <c r="I239" s="88"/>
      <c r="J239" s="88"/>
      <c r="K239" s="88"/>
      <c r="L239" s="88"/>
    </row>
    <row r="240" spans="1:12" s="23" customFormat="1" x14ac:dyDescent="0.25">
      <c r="A240" s="83">
        <v>44054</v>
      </c>
      <c r="B240" s="84">
        <v>223</v>
      </c>
      <c r="C240" s="85">
        <v>14.067999999999937</v>
      </c>
      <c r="D240" s="86">
        <v>4.7804132855018144</v>
      </c>
      <c r="E240" s="103">
        <f t="shared" si="6"/>
        <v>577.28892892715794</v>
      </c>
      <c r="F240" s="104">
        <f t="shared" si="7"/>
        <v>13854.934294251791</v>
      </c>
      <c r="G240" s="87"/>
      <c r="H240" s="88"/>
      <c r="I240" s="88"/>
      <c r="J240" s="88"/>
      <c r="K240" s="88"/>
      <c r="L240" s="88"/>
    </row>
    <row r="241" spans="1:12" s="23" customFormat="1" x14ac:dyDescent="0.25">
      <c r="A241" s="83">
        <v>44055</v>
      </c>
      <c r="B241" s="84">
        <v>224</v>
      </c>
      <c r="C241" s="85">
        <v>14.003999999999996</v>
      </c>
      <c r="D241" s="86">
        <v>4.7683923811367048</v>
      </c>
      <c r="E241" s="103">
        <f t="shared" si="6"/>
        <v>573.21759406504657</v>
      </c>
      <c r="F241" s="104">
        <f t="shared" si="7"/>
        <v>13757.222257561118</v>
      </c>
      <c r="G241" s="87"/>
      <c r="H241" s="88"/>
      <c r="I241" s="88"/>
      <c r="J241" s="88"/>
      <c r="K241" s="88"/>
      <c r="L241" s="88"/>
    </row>
    <row r="242" spans="1:12" s="23" customFormat="1" x14ac:dyDescent="0.25">
      <c r="A242" s="83">
        <v>44056</v>
      </c>
      <c r="B242" s="84">
        <v>225</v>
      </c>
      <c r="C242" s="85">
        <v>13.940000000000008</v>
      </c>
      <c r="D242" s="86">
        <v>4.7563812057688208</v>
      </c>
      <c r="E242" s="103">
        <f t="shared" si="6"/>
        <v>569.16063156593941</v>
      </c>
      <c r="F242" s="104">
        <f t="shared" si="7"/>
        <v>13659.855157582546</v>
      </c>
      <c r="G242" s="87"/>
      <c r="H242" s="88"/>
      <c r="I242" s="88"/>
      <c r="J242" s="88"/>
      <c r="K242" s="88"/>
      <c r="L242" s="88"/>
    </row>
    <row r="243" spans="1:12" s="23" customFormat="1" x14ac:dyDescent="0.25">
      <c r="A243" s="83">
        <v>44057</v>
      </c>
      <c r="B243" s="84">
        <v>226</v>
      </c>
      <c r="C243" s="85">
        <v>13.872000000000025</v>
      </c>
      <c r="D243" s="86">
        <v>4.9513224096825272</v>
      </c>
      <c r="E243" s="103">
        <f t="shared" si="6"/>
        <v>589.59760582130752</v>
      </c>
      <c r="F243" s="104">
        <f t="shared" si="7"/>
        <v>14150.342539711381</v>
      </c>
      <c r="G243" s="87"/>
      <c r="H243" s="88"/>
      <c r="I243" s="88"/>
      <c r="J243" s="88"/>
      <c r="K243" s="88"/>
      <c r="L243" s="88"/>
    </row>
    <row r="244" spans="1:12" s="23" customFormat="1" x14ac:dyDescent="0.25">
      <c r="A244" s="83">
        <v>44058</v>
      </c>
      <c r="B244" s="84">
        <v>227</v>
      </c>
      <c r="C244" s="85">
        <v>13.803999999999997</v>
      </c>
      <c r="D244" s="86">
        <v>4.9378903768145666</v>
      </c>
      <c r="E244" s="103">
        <f t="shared" si="6"/>
        <v>585.11579146243116</v>
      </c>
      <c r="F244" s="104">
        <f t="shared" si="7"/>
        <v>14042.778995098348</v>
      </c>
      <c r="G244" s="87"/>
      <c r="H244" s="88"/>
      <c r="I244" s="88"/>
      <c r="J244" s="88"/>
      <c r="K244" s="88"/>
      <c r="L244" s="88"/>
    </row>
    <row r="245" spans="1:12" s="23" customFormat="1" x14ac:dyDescent="0.25">
      <c r="A245" s="83">
        <v>44059</v>
      </c>
      <c r="B245" s="84">
        <v>228</v>
      </c>
      <c r="C245" s="85">
        <v>13.729999999999972</v>
      </c>
      <c r="D245" s="86">
        <v>4.9231103834326921</v>
      </c>
      <c r="E245" s="103">
        <f t="shared" si="6"/>
        <v>580.23715509463148</v>
      </c>
      <c r="F245" s="104">
        <f t="shared" si="7"/>
        <v>13925.691722271156</v>
      </c>
      <c r="G245" s="87"/>
      <c r="H245" s="88"/>
      <c r="I245" s="88"/>
      <c r="J245" s="88"/>
      <c r="K245" s="88"/>
      <c r="L245" s="88"/>
    </row>
    <row r="246" spans="1:12" s="23" customFormat="1" x14ac:dyDescent="0.25">
      <c r="A246" s="83">
        <v>44060</v>
      </c>
      <c r="B246" s="84">
        <v>229</v>
      </c>
      <c r="C246" s="85">
        <v>13.652000000000044</v>
      </c>
      <c r="D246" s="86">
        <v>4.9075972774168317</v>
      </c>
      <c r="E246" s="103">
        <f t="shared" si="6"/>
        <v>575.12284760321654</v>
      </c>
      <c r="F246" s="104">
        <f t="shared" si="7"/>
        <v>13802.948342477197</v>
      </c>
      <c r="G246" s="87"/>
      <c r="H246" s="88"/>
      <c r="I246" s="88"/>
      <c r="J246" s="88"/>
      <c r="K246" s="88"/>
      <c r="L246" s="88"/>
    </row>
    <row r="247" spans="1:12" s="23" customFormat="1" x14ac:dyDescent="0.25">
      <c r="A247" s="83">
        <v>44061</v>
      </c>
      <c r="B247" s="84">
        <v>230</v>
      </c>
      <c r="C247" s="85">
        <v>13.583999999999923</v>
      </c>
      <c r="D247" s="86">
        <v>4.8939837236845278</v>
      </c>
      <c r="E247" s="103">
        <f t="shared" si="6"/>
        <v>570.67075639478742</v>
      </c>
      <c r="F247" s="104">
        <f t="shared" si="7"/>
        <v>13696.098153474897</v>
      </c>
      <c r="G247" s="87"/>
      <c r="H247" s="88"/>
      <c r="I247" s="88"/>
      <c r="J247" s="88"/>
      <c r="K247" s="88"/>
      <c r="L247" s="88"/>
    </row>
    <row r="248" spans="1:12" s="23" customFormat="1" x14ac:dyDescent="0.25">
      <c r="A248" s="83">
        <v>44062</v>
      </c>
      <c r="B248" s="84">
        <v>231</v>
      </c>
      <c r="C248" s="85">
        <v>13.505999999999995</v>
      </c>
      <c r="D248" s="86">
        <v>4.8784903857607489</v>
      </c>
      <c r="E248" s="103">
        <f t="shared" si="6"/>
        <v>565.59768510035985</v>
      </c>
      <c r="F248" s="104">
        <f t="shared" si="7"/>
        <v>13574.344442408637</v>
      </c>
      <c r="G248" s="87"/>
      <c r="H248" s="88"/>
      <c r="I248" s="88"/>
      <c r="J248" s="88"/>
      <c r="K248" s="88"/>
      <c r="L248" s="88"/>
    </row>
    <row r="249" spans="1:12" s="23" customFormat="1" x14ac:dyDescent="0.25">
      <c r="A249" s="83">
        <v>44063</v>
      </c>
      <c r="B249" s="84">
        <v>232</v>
      </c>
      <c r="C249" s="85">
        <v>13.430000000000017</v>
      </c>
      <c r="D249" s="86">
        <v>4.8633207698145293</v>
      </c>
      <c r="E249" s="103">
        <f t="shared" si="6"/>
        <v>560.66617047255659</v>
      </c>
      <c r="F249" s="104">
        <f t="shared" si="7"/>
        <v>13455.988091341358</v>
      </c>
      <c r="G249" s="87"/>
      <c r="H249" s="88"/>
      <c r="I249" s="88"/>
      <c r="J249" s="88"/>
      <c r="K249" s="88"/>
      <c r="L249" s="88"/>
    </row>
    <row r="250" spans="1:12" s="23" customFormat="1" x14ac:dyDescent="0.25">
      <c r="A250" s="83">
        <v>44064</v>
      </c>
      <c r="B250" s="84">
        <v>233</v>
      </c>
      <c r="C250" s="85">
        <v>13.35</v>
      </c>
      <c r="D250" s="86">
        <v>4.8473273610010938</v>
      </c>
      <c r="E250" s="103">
        <f t="shared" si="6"/>
        <v>555.4935756865616</v>
      </c>
      <c r="F250" s="104">
        <f t="shared" si="7"/>
        <v>13331.845816477478</v>
      </c>
      <c r="G250" s="87"/>
      <c r="H250" s="88"/>
      <c r="I250" s="88"/>
      <c r="J250" s="88"/>
      <c r="K250" s="88"/>
      <c r="L250" s="88"/>
    </row>
    <row r="251" spans="1:12" s="23" customFormat="1" x14ac:dyDescent="0.25">
      <c r="A251" s="83">
        <v>44065</v>
      </c>
      <c r="B251" s="84">
        <v>234</v>
      </c>
      <c r="C251" s="85">
        <v>13.277999999999974</v>
      </c>
      <c r="D251" s="86">
        <v>3.5549606083414731</v>
      </c>
      <c r="E251" s="103">
        <f t="shared" si="6"/>
        <v>405.19388406026098</v>
      </c>
      <c r="F251" s="104">
        <f t="shared" si="7"/>
        <v>9724.6532174462627</v>
      </c>
      <c r="G251" s="87"/>
      <c r="H251" s="88"/>
      <c r="I251" s="88"/>
      <c r="J251" s="88"/>
      <c r="K251" s="88"/>
      <c r="L251" s="88"/>
    </row>
    <row r="252" spans="1:12" s="23" customFormat="1" x14ac:dyDescent="0.25">
      <c r="A252" s="83">
        <v>44066</v>
      </c>
      <c r="B252" s="84">
        <v>235</v>
      </c>
      <c r="C252" s="85">
        <v>13.214000000000032</v>
      </c>
      <c r="D252" s="86">
        <v>3.5457623909988243</v>
      </c>
      <c r="E252" s="103">
        <f t="shared" si="6"/>
        <v>402.19749021327664</v>
      </c>
      <c r="F252" s="104">
        <f t="shared" si="7"/>
        <v>9652.7397651186402</v>
      </c>
      <c r="G252" s="87"/>
      <c r="H252" s="88"/>
      <c r="I252" s="88"/>
      <c r="J252" s="88"/>
      <c r="K252" s="88"/>
      <c r="L252" s="88"/>
    </row>
    <row r="253" spans="1:12" s="23" customFormat="1" x14ac:dyDescent="0.25">
      <c r="A253" s="83">
        <v>44067</v>
      </c>
      <c r="B253" s="84">
        <v>236</v>
      </c>
      <c r="C253" s="85">
        <v>13.140000000000009</v>
      </c>
      <c r="D253" s="86">
        <v>3.5351279043655048</v>
      </c>
      <c r="E253" s="103">
        <f t="shared" si="6"/>
        <v>398.74561604937355</v>
      </c>
      <c r="F253" s="104">
        <f t="shared" si="7"/>
        <v>9569.8947851849662</v>
      </c>
      <c r="G253" s="87"/>
      <c r="H253" s="88"/>
      <c r="I253" s="88"/>
      <c r="J253" s="88"/>
      <c r="K253" s="88"/>
      <c r="L253" s="88"/>
    </row>
    <row r="254" spans="1:12" s="23" customFormat="1" x14ac:dyDescent="0.25">
      <c r="A254" s="83">
        <v>44068</v>
      </c>
      <c r="B254" s="84">
        <v>237</v>
      </c>
      <c r="C254" s="85">
        <v>13.067999999999937</v>
      </c>
      <c r="D254" s="86">
        <v>3.524791157556372</v>
      </c>
      <c r="E254" s="103">
        <f t="shared" si="6"/>
        <v>395.4011613710349</v>
      </c>
      <c r="F254" s="104">
        <f t="shared" si="7"/>
        <v>9489.6278729048372</v>
      </c>
      <c r="G254" s="87"/>
      <c r="H254" s="88"/>
      <c r="I254" s="88"/>
      <c r="J254" s="88"/>
      <c r="K254" s="88"/>
      <c r="L254" s="88"/>
    </row>
    <row r="255" spans="1:12" s="23" customFormat="1" x14ac:dyDescent="0.25">
      <c r="A255" s="83">
        <v>44069</v>
      </c>
      <c r="B255" s="84">
        <v>238</v>
      </c>
      <c r="C255" s="85">
        <v>12.992000000000008</v>
      </c>
      <c r="D255" s="86">
        <v>3.5139326277563612</v>
      </c>
      <c r="E255" s="103">
        <f t="shared" si="6"/>
        <v>391.89061843601951</v>
      </c>
      <c r="F255" s="104">
        <f t="shared" si="7"/>
        <v>9405.3748424644691</v>
      </c>
      <c r="G255" s="87"/>
      <c r="H255" s="88"/>
      <c r="I255" s="88"/>
      <c r="J255" s="88"/>
      <c r="K255" s="88"/>
      <c r="L255" s="88"/>
    </row>
    <row r="256" spans="1:12" s="23" customFormat="1" x14ac:dyDescent="0.25">
      <c r="A256" s="83">
        <v>44070</v>
      </c>
      <c r="B256" s="84">
        <v>239</v>
      </c>
      <c r="C256" s="85">
        <v>12.918000000000029</v>
      </c>
      <c r="D256" s="86">
        <v>3.5033380983381881</v>
      </c>
      <c r="E256" s="103">
        <f t="shared" si="6"/>
        <v>388.48366000644489</v>
      </c>
      <c r="F256" s="104">
        <f t="shared" si="7"/>
        <v>9323.6078401546765</v>
      </c>
      <c r="G256" s="87"/>
      <c r="H256" s="88"/>
      <c r="I256" s="88"/>
      <c r="J256" s="88"/>
      <c r="K256" s="88"/>
      <c r="L256" s="88"/>
    </row>
    <row r="257" spans="1:12" s="23" customFormat="1" x14ac:dyDescent="0.25">
      <c r="A257" s="83">
        <v>44071</v>
      </c>
      <c r="B257" s="84">
        <v>240</v>
      </c>
      <c r="C257" s="85">
        <v>12.851999999999952</v>
      </c>
      <c r="D257" s="86">
        <v>3.4938651711939785</v>
      </c>
      <c r="E257" s="103">
        <f t="shared" si="6"/>
        <v>385.45375677614743</v>
      </c>
      <c r="F257" s="104">
        <f t="shared" si="7"/>
        <v>9250.8901626275383</v>
      </c>
      <c r="G257" s="87"/>
      <c r="H257" s="88"/>
      <c r="I257" s="88"/>
      <c r="J257" s="88"/>
      <c r="K257" s="88"/>
      <c r="L257" s="88"/>
    </row>
    <row r="258" spans="1:12" s="23" customFormat="1" x14ac:dyDescent="0.25">
      <c r="A258" s="83">
        <v>44072</v>
      </c>
      <c r="B258" s="84">
        <v>241</v>
      </c>
      <c r="C258" s="85">
        <v>12.799999999999955</v>
      </c>
      <c r="D258" s="86">
        <v>3.4863488604402475</v>
      </c>
      <c r="E258" s="103">
        <f t="shared" si="6"/>
        <v>383.0683196268767</v>
      </c>
      <c r="F258" s="104">
        <f t="shared" si="7"/>
        <v>9193.6396710450408</v>
      </c>
      <c r="G258" s="87"/>
      <c r="H258" s="88"/>
      <c r="I258" s="88"/>
      <c r="J258" s="88"/>
      <c r="K258" s="88"/>
      <c r="L258" s="88"/>
    </row>
    <row r="259" spans="1:12" s="23" customFormat="1" x14ac:dyDescent="0.25">
      <c r="A259" s="83">
        <v>44073</v>
      </c>
      <c r="B259" s="84">
        <v>242</v>
      </c>
      <c r="C259" s="85">
        <v>12.744000000000005</v>
      </c>
      <c r="D259" s="86">
        <v>3.4783136617490071</v>
      </c>
      <c r="E259" s="103">
        <f t="shared" si="6"/>
        <v>380.51337764922994</v>
      </c>
      <c r="F259" s="104">
        <f t="shared" si="7"/>
        <v>9132.3210635815194</v>
      </c>
      <c r="G259" s="87"/>
      <c r="H259" s="88"/>
      <c r="I259" s="88"/>
      <c r="J259" s="88"/>
      <c r="K259" s="88"/>
      <c r="L259" s="88"/>
    </row>
    <row r="260" spans="1:12" s="23" customFormat="1" x14ac:dyDescent="0.25">
      <c r="A260" s="83">
        <v>44074</v>
      </c>
      <c r="B260" s="84">
        <v>243</v>
      </c>
      <c r="C260" s="85">
        <v>12.685999999999968</v>
      </c>
      <c r="D260" s="86">
        <v>3.4699651403519702</v>
      </c>
      <c r="E260" s="103">
        <f t="shared" si="6"/>
        <v>377.87246211890351</v>
      </c>
      <c r="F260" s="104">
        <f t="shared" si="7"/>
        <v>9068.9390908536843</v>
      </c>
      <c r="G260" s="87"/>
      <c r="H260" s="88"/>
      <c r="I260" s="88"/>
      <c r="J260" s="88"/>
      <c r="K260" s="88"/>
      <c r="L260" s="88"/>
    </row>
    <row r="261" spans="1:12" s="23" customFormat="1" x14ac:dyDescent="0.25">
      <c r="A261" s="83">
        <v>44075</v>
      </c>
      <c r="B261" s="84">
        <v>244</v>
      </c>
      <c r="C261" s="85">
        <v>12.62199999999998</v>
      </c>
      <c r="D261" s="86">
        <v>3.4607864349912374</v>
      </c>
      <c r="E261" s="103">
        <f t="shared" si="6"/>
        <v>374.9716209078108</v>
      </c>
      <c r="F261" s="104">
        <f t="shared" si="7"/>
        <v>8999.3189017874593</v>
      </c>
      <c r="G261" s="87"/>
      <c r="H261" s="88"/>
      <c r="I261" s="88"/>
      <c r="J261" s="88"/>
      <c r="K261" s="88"/>
      <c r="L261" s="88"/>
    </row>
    <row r="262" spans="1:12" s="23" customFormat="1" x14ac:dyDescent="0.25">
      <c r="A262" s="83">
        <v>44076</v>
      </c>
      <c r="B262" s="84">
        <v>245</v>
      </c>
      <c r="C262" s="85">
        <v>12.548000000000002</v>
      </c>
      <c r="D262" s="86">
        <v>3.4503258765842637</v>
      </c>
      <c r="E262" s="103">
        <f t="shared" si="6"/>
        <v>371.64650223009994</v>
      </c>
      <c r="F262" s="104">
        <f t="shared" si="7"/>
        <v>8919.5160535223986</v>
      </c>
      <c r="G262" s="87"/>
      <c r="H262" s="88"/>
      <c r="I262" s="88"/>
      <c r="J262" s="88"/>
      <c r="K262" s="88"/>
      <c r="L262" s="88"/>
    </row>
    <row r="263" spans="1:12" s="23" customFormat="1" x14ac:dyDescent="0.25">
      <c r="A263" s="83">
        <v>44077</v>
      </c>
      <c r="B263" s="84">
        <v>246</v>
      </c>
      <c r="C263" s="85">
        <v>12.474000000000023</v>
      </c>
      <c r="D263" s="86">
        <v>3.4398355534779528</v>
      </c>
      <c r="E263" s="103">
        <f t="shared" si="6"/>
        <v>368.33148600424482</v>
      </c>
      <c r="F263" s="104">
        <f t="shared" si="7"/>
        <v>8839.9556641018753</v>
      </c>
      <c r="G263" s="87"/>
      <c r="H263" s="88"/>
      <c r="I263" s="88"/>
      <c r="J263" s="88"/>
      <c r="K263" s="88"/>
      <c r="L263" s="88"/>
    </row>
    <row r="264" spans="1:12" s="23" customFormat="1" x14ac:dyDescent="0.25">
      <c r="A264" s="83">
        <v>44078</v>
      </c>
      <c r="B264" s="84">
        <v>247</v>
      </c>
      <c r="C264" s="85">
        <v>12.387999999999966</v>
      </c>
      <c r="D264" s="86">
        <v>3.4276444613621933</v>
      </c>
      <c r="E264" s="103">
        <f t="shared" si="6"/>
        <v>364.49568279153664</v>
      </c>
      <c r="F264" s="104">
        <f t="shared" si="7"/>
        <v>8747.8963869968793</v>
      </c>
      <c r="G264" s="87"/>
      <c r="H264" s="88"/>
      <c r="I264" s="88"/>
      <c r="J264" s="88"/>
      <c r="K264" s="88"/>
      <c r="L264" s="88"/>
    </row>
    <row r="265" spans="1:12" s="23" customFormat="1" x14ac:dyDescent="0.25">
      <c r="A265" s="83">
        <v>44079</v>
      </c>
      <c r="B265" s="84">
        <v>248</v>
      </c>
      <c r="C265" s="85">
        <v>12.305999999999949</v>
      </c>
      <c r="D265" s="86">
        <v>3.4160179216581157</v>
      </c>
      <c r="E265" s="103">
        <f t="shared" si="6"/>
        <v>360.8547909912927</v>
      </c>
      <c r="F265" s="104">
        <f t="shared" si="7"/>
        <v>8660.5149837910249</v>
      </c>
      <c r="G265" s="87"/>
      <c r="H265" s="88"/>
      <c r="I265" s="88"/>
      <c r="J265" s="88"/>
      <c r="K265" s="88"/>
      <c r="L265" s="88"/>
    </row>
    <row r="266" spans="1:12" s="23" customFormat="1" x14ac:dyDescent="0.25">
      <c r="A266" s="83">
        <v>44080</v>
      </c>
      <c r="B266" s="84">
        <v>249</v>
      </c>
      <c r="C266" s="85">
        <v>12.222000000000026</v>
      </c>
      <c r="D266" s="86">
        <v>3.4041174626375672</v>
      </c>
      <c r="E266" s="103">
        <f t="shared" si="6"/>
        <v>357.14308135662793</v>
      </c>
      <c r="F266" s="104">
        <f t="shared" si="7"/>
        <v>8571.4339525590694</v>
      </c>
      <c r="G266" s="87"/>
      <c r="H266" s="88"/>
      <c r="I266" s="88"/>
      <c r="J266" s="88"/>
      <c r="K266" s="88"/>
      <c r="L266" s="88"/>
    </row>
    <row r="267" spans="1:12" s="23" customFormat="1" x14ac:dyDescent="0.25">
      <c r="A267" s="83">
        <v>44081</v>
      </c>
      <c r="B267" s="84">
        <v>250</v>
      </c>
      <c r="C267" s="85">
        <v>12.133999999999968</v>
      </c>
      <c r="D267" s="86">
        <v>3.3916669772448884</v>
      </c>
      <c r="E267" s="103">
        <f t="shared" si="6"/>
        <v>353.27476650502621</v>
      </c>
      <c r="F267" s="104">
        <f t="shared" si="7"/>
        <v>8478.5943961206285</v>
      </c>
      <c r="G267" s="87"/>
      <c r="H267" s="88"/>
      <c r="I267" s="88"/>
      <c r="J267" s="88"/>
      <c r="K267" s="88"/>
      <c r="L267" s="88"/>
    </row>
    <row r="268" spans="1:12" s="23" customFormat="1" x14ac:dyDescent="0.25">
      <c r="A268" s="83">
        <v>44082</v>
      </c>
      <c r="B268" s="84">
        <v>251</v>
      </c>
      <c r="C268" s="85">
        <v>12.057999999999947</v>
      </c>
      <c r="D268" s="86">
        <v>3.3808813135594349</v>
      </c>
      <c r="E268" s="103">
        <f t="shared" si="6"/>
        <v>349.94567389883048</v>
      </c>
      <c r="F268" s="104">
        <f t="shared" si="7"/>
        <v>8398.6961735719306</v>
      </c>
      <c r="G268" s="87"/>
      <c r="H268" s="88"/>
      <c r="I268" s="88"/>
      <c r="J268" s="88"/>
      <c r="K268" s="88"/>
      <c r="L268" s="88"/>
    </row>
    <row r="269" spans="1:12" s="23" customFormat="1" x14ac:dyDescent="0.25">
      <c r="A269" s="83">
        <v>44083</v>
      </c>
      <c r="B269" s="84">
        <v>252</v>
      </c>
      <c r="C269" s="85">
        <v>11.968000000000028</v>
      </c>
      <c r="D269" s="86">
        <v>3.3680912958603018</v>
      </c>
      <c r="E269" s="103">
        <f t="shared" si="6"/>
        <v>346.01972768560108</v>
      </c>
      <c r="F269" s="104">
        <f t="shared" si="7"/>
        <v>8304.473464454426</v>
      </c>
      <c r="G269" s="87"/>
      <c r="H269" s="88"/>
      <c r="I269" s="88"/>
      <c r="J269" s="88"/>
      <c r="K269" s="88"/>
      <c r="L269" s="88"/>
    </row>
    <row r="270" spans="1:12" s="23" customFormat="1" x14ac:dyDescent="0.25">
      <c r="A270" s="83">
        <v>44084</v>
      </c>
      <c r="B270" s="84">
        <v>253</v>
      </c>
      <c r="C270" s="85">
        <v>11.87800000000002</v>
      </c>
      <c r="D270" s="86">
        <v>3.3553332791502228</v>
      </c>
      <c r="E270" s="103">
        <f t="shared" si="6"/>
        <v>342.1168067324457</v>
      </c>
      <c r="F270" s="104">
        <f t="shared" si="7"/>
        <v>8210.8033615786971</v>
      </c>
      <c r="G270" s="87"/>
      <c r="H270" s="88"/>
      <c r="I270" s="88"/>
      <c r="J270" s="88"/>
      <c r="K270" s="88"/>
      <c r="L270" s="88"/>
    </row>
    <row r="271" spans="1:12" s="23" customFormat="1" x14ac:dyDescent="0.25">
      <c r="A271" s="83">
        <v>44085</v>
      </c>
      <c r="B271" s="84">
        <v>254</v>
      </c>
      <c r="C271" s="85">
        <v>11.787999999999965</v>
      </c>
      <c r="D271" s="86">
        <v>3.3425742231597382</v>
      </c>
      <c r="E271" s="103">
        <f t="shared" si="6"/>
        <v>338.23349354120802</v>
      </c>
      <c r="F271" s="104">
        <f t="shared" si="7"/>
        <v>8117.6038449889929</v>
      </c>
      <c r="G271" s="87"/>
      <c r="H271" s="88"/>
      <c r="I271" s="88"/>
      <c r="J271" s="88"/>
      <c r="K271" s="88"/>
      <c r="L271" s="88"/>
    </row>
    <row r="272" spans="1:12" s="23" customFormat="1" x14ac:dyDescent="0.25">
      <c r="A272" s="83">
        <v>44086</v>
      </c>
      <c r="B272" s="84">
        <v>255</v>
      </c>
      <c r="C272" s="85">
        <v>11.696000000000003</v>
      </c>
      <c r="D272" s="86">
        <v>3.3295303536290843</v>
      </c>
      <c r="E272" s="103">
        <f t="shared" si="6"/>
        <v>334.2841326446042</v>
      </c>
      <c r="F272" s="104">
        <f t="shared" si="7"/>
        <v>8022.8191834705012</v>
      </c>
      <c r="G272" s="87"/>
      <c r="H272" s="88"/>
      <c r="I272" s="88"/>
      <c r="J272" s="88"/>
      <c r="K272" s="88"/>
      <c r="L272" s="88"/>
    </row>
    <row r="273" spans="1:12" s="23" customFormat="1" x14ac:dyDescent="0.25">
      <c r="A273" s="83">
        <v>44087</v>
      </c>
      <c r="B273" s="84">
        <v>256</v>
      </c>
      <c r="C273" s="85">
        <v>11.605999999999995</v>
      </c>
      <c r="D273" s="86">
        <v>3.316725691299053</v>
      </c>
      <c r="E273" s="103">
        <f t="shared" si="6"/>
        <v>330.43614397365167</v>
      </c>
      <c r="F273" s="104">
        <f t="shared" si="7"/>
        <v>7930.4674553676396</v>
      </c>
      <c r="G273" s="87"/>
      <c r="H273" s="88"/>
      <c r="I273" s="88"/>
      <c r="J273" s="88"/>
      <c r="K273" s="88"/>
      <c r="L273" s="88"/>
    </row>
    <row r="274" spans="1:12" s="23" customFormat="1" x14ac:dyDescent="0.25">
      <c r="A274" s="83">
        <v>44088</v>
      </c>
      <c r="B274" s="84">
        <v>257</v>
      </c>
      <c r="C274" s="85">
        <v>11.509999999999991</v>
      </c>
      <c r="D274" s="86">
        <v>3.3031110341858692</v>
      </c>
      <c r="E274" s="103">
        <f t="shared" ref="E274:E337" si="8">C274*D274*9.81*$F$6*$F$7*(1-$F$11)</f>
        <v>326.35774288660662</v>
      </c>
      <c r="F274" s="104">
        <f t="shared" ref="F274:F337" si="9">IF(E274&lt;$F$13,0,E274*24)</f>
        <v>7832.5858292785588</v>
      </c>
      <c r="G274" s="87"/>
      <c r="H274" s="88"/>
      <c r="I274" s="88"/>
      <c r="J274" s="88"/>
      <c r="K274" s="88"/>
      <c r="L274" s="88"/>
    </row>
    <row r="275" spans="1:12" s="23" customFormat="1" x14ac:dyDescent="0.25">
      <c r="A275" s="83">
        <v>44089</v>
      </c>
      <c r="B275" s="84">
        <v>258</v>
      </c>
      <c r="C275" s="85">
        <v>11.413999999999941</v>
      </c>
      <c r="D275" s="86">
        <v>3.2894467951708628</v>
      </c>
      <c r="E275" s="103">
        <f t="shared" si="8"/>
        <v>322.29692280406101</v>
      </c>
      <c r="F275" s="104">
        <f t="shared" si="9"/>
        <v>7735.1261472974638</v>
      </c>
      <c r="G275" s="87"/>
      <c r="H275" s="88"/>
      <c r="I275" s="88"/>
      <c r="J275" s="88"/>
      <c r="K275" s="88"/>
      <c r="L275" s="88"/>
    </row>
    <row r="276" spans="1:12" s="23" customFormat="1" x14ac:dyDescent="0.25">
      <c r="A276" s="83">
        <v>44090</v>
      </c>
      <c r="B276" s="84">
        <v>259</v>
      </c>
      <c r="C276" s="85">
        <v>11.320000000000027</v>
      </c>
      <c r="D276" s="86">
        <v>3.2760858675835571</v>
      </c>
      <c r="E276" s="103">
        <f t="shared" si="8"/>
        <v>318.34433623409808</v>
      </c>
      <c r="F276" s="104">
        <f t="shared" si="9"/>
        <v>7640.2640696183535</v>
      </c>
      <c r="G276" s="87"/>
      <c r="H276" s="88"/>
      <c r="I276" s="88"/>
      <c r="J276" s="88"/>
      <c r="K276" s="88"/>
      <c r="L276" s="88"/>
    </row>
    <row r="277" spans="1:12" s="23" customFormat="1" x14ac:dyDescent="0.25">
      <c r="A277" s="83">
        <v>44091</v>
      </c>
      <c r="B277" s="84">
        <v>260</v>
      </c>
      <c r="C277" s="85">
        <v>11.225999999999976</v>
      </c>
      <c r="D277" s="86">
        <v>3.2626722026457982</v>
      </c>
      <c r="E277" s="103">
        <f t="shared" si="8"/>
        <v>314.40822965787163</v>
      </c>
      <c r="F277" s="104">
        <f t="shared" si="9"/>
        <v>7545.7975117889191</v>
      </c>
      <c r="G277" s="87"/>
      <c r="H277" s="88"/>
      <c r="I277" s="88"/>
      <c r="J277" s="88"/>
      <c r="K277" s="88"/>
      <c r="L277" s="88"/>
    </row>
    <row r="278" spans="1:12" s="23" customFormat="1" x14ac:dyDescent="0.25">
      <c r="A278" s="83">
        <v>44092</v>
      </c>
      <c r="B278" s="84">
        <v>261</v>
      </c>
      <c r="C278" s="85">
        <v>11.125999999999976</v>
      </c>
      <c r="D278" s="86">
        <v>3.248381095768623</v>
      </c>
      <c r="E278" s="103">
        <f t="shared" si="8"/>
        <v>310.24261650984903</v>
      </c>
      <c r="F278" s="104">
        <f t="shared" si="9"/>
        <v>7445.8227962363762</v>
      </c>
      <c r="G278" s="87"/>
      <c r="H278" s="88"/>
      <c r="I278" s="88"/>
      <c r="J278" s="88"/>
      <c r="K278" s="88"/>
      <c r="L278" s="88"/>
    </row>
    <row r="279" spans="1:12" s="23" customFormat="1" x14ac:dyDescent="0.25">
      <c r="A279" s="83">
        <v>44093</v>
      </c>
      <c r="B279" s="84">
        <v>262</v>
      </c>
      <c r="C279" s="85">
        <v>11.027999999999974</v>
      </c>
      <c r="D279" s="86">
        <v>3.234358461112147</v>
      </c>
      <c r="E279" s="103">
        <f t="shared" si="8"/>
        <v>306.18247732792008</v>
      </c>
      <c r="F279" s="104">
        <f t="shared" si="9"/>
        <v>7348.379455870082</v>
      </c>
      <c r="G279" s="87"/>
      <c r="H279" s="88"/>
      <c r="I279" s="88"/>
      <c r="J279" s="88"/>
      <c r="K279" s="88"/>
      <c r="L279" s="88"/>
    </row>
    <row r="280" spans="1:12" s="23" customFormat="1" x14ac:dyDescent="0.25">
      <c r="A280" s="83">
        <v>44094</v>
      </c>
      <c r="B280" s="84">
        <v>263</v>
      </c>
      <c r="C280" s="85">
        <v>10.932000000000016</v>
      </c>
      <c r="D280" s="86">
        <v>3.2205714594793493</v>
      </c>
      <c r="E280" s="103">
        <f t="shared" si="8"/>
        <v>302.22333064935737</v>
      </c>
      <c r="F280" s="104">
        <f t="shared" si="9"/>
        <v>7253.3599355845763</v>
      </c>
      <c r="G280" s="87"/>
      <c r="H280" s="88"/>
      <c r="I280" s="88"/>
      <c r="J280" s="88"/>
      <c r="K280" s="88"/>
      <c r="L280" s="88"/>
    </row>
    <row r="281" spans="1:12" s="23" customFormat="1" x14ac:dyDescent="0.25">
      <c r="A281" s="83">
        <v>44095</v>
      </c>
      <c r="B281" s="84">
        <v>264</v>
      </c>
      <c r="C281" s="85">
        <v>10.844000000000005</v>
      </c>
      <c r="D281" s="86">
        <v>3.2078994308392907</v>
      </c>
      <c r="E281" s="103">
        <f t="shared" si="8"/>
        <v>298.61091472468223</v>
      </c>
      <c r="F281" s="104">
        <f t="shared" si="9"/>
        <v>7166.6619533923731</v>
      </c>
      <c r="G281" s="87"/>
      <c r="H281" s="88"/>
      <c r="I281" s="88"/>
      <c r="J281" s="88"/>
      <c r="K281" s="88"/>
      <c r="L281" s="88"/>
    </row>
    <row r="282" spans="1:12" s="23" customFormat="1" x14ac:dyDescent="0.25">
      <c r="A282" s="83">
        <v>44096</v>
      </c>
      <c r="B282" s="84">
        <v>265</v>
      </c>
      <c r="C282" s="85">
        <v>10.751999999999953</v>
      </c>
      <c r="D282" s="86">
        <v>3.1946612005574369</v>
      </c>
      <c r="E282" s="103">
        <f t="shared" si="8"/>
        <v>294.85567261474591</v>
      </c>
      <c r="F282" s="104">
        <f t="shared" si="9"/>
        <v>7076.5361427539019</v>
      </c>
      <c r="G282" s="87"/>
      <c r="H282" s="88"/>
      <c r="I282" s="88"/>
      <c r="J282" s="88"/>
      <c r="K282" s="88"/>
      <c r="L282" s="88"/>
    </row>
    <row r="283" spans="1:12" s="23" customFormat="1" x14ac:dyDescent="0.25">
      <c r="A283" s="83">
        <v>44097</v>
      </c>
      <c r="B283" s="84">
        <v>266</v>
      </c>
      <c r="C283" s="85">
        <v>10.655999999999995</v>
      </c>
      <c r="D283" s="86">
        <v>3.1807500788532304</v>
      </c>
      <c r="E283" s="103">
        <f t="shared" si="8"/>
        <v>290.95055027420068</v>
      </c>
      <c r="F283" s="104">
        <f t="shared" si="9"/>
        <v>6982.8132065808168</v>
      </c>
      <c r="G283" s="87"/>
      <c r="H283" s="88"/>
      <c r="I283" s="88"/>
      <c r="J283" s="88"/>
      <c r="K283" s="88"/>
      <c r="L283" s="88"/>
    </row>
    <row r="284" spans="1:12" s="23" customFormat="1" x14ac:dyDescent="0.25">
      <c r="A284" s="83">
        <v>44098</v>
      </c>
      <c r="B284" s="84">
        <v>267</v>
      </c>
      <c r="C284" s="85">
        <v>10.557999999999993</v>
      </c>
      <c r="D284" s="86">
        <v>3.1665429968076784</v>
      </c>
      <c r="E284" s="103">
        <f t="shared" si="8"/>
        <v>286.98716333699383</v>
      </c>
      <c r="F284" s="104">
        <f t="shared" si="9"/>
        <v>6887.6919200878519</v>
      </c>
      <c r="G284" s="87"/>
      <c r="H284" s="88"/>
      <c r="I284" s="88"/>
      <c r="J284" s="88"/>
      <c r="K284" s="88"/>
      <c r="L284" s="88"/>
    </row>
    <row r="285" spans="1:12" s="23" customFormat="1" x14ac:dyDescent="0.25">
      <c r="A285" s="83">
        <v>44099</v>
      </c>
      <c r="B285" s="84">
        <v>268</v>
      </c>
      <c r="C285" s="85">
        <v>10.461999999999989</v>
      </c>
      <c r="D285" s="86">
        <v>3.3821550643260663</v>
      </c>
      <c r="E285" s="103">
        <f t="shared" si="8"/>
        <v>303.74116567558087</v>
      </c>
      <c r="F285" s="104">
        <f t="shared" si="9"/>
        <v>7289.787976213941</v>
      </c>
      <c r="G285" s="87"/>
      <c r="H285" s="88"/>
      <c r="I285" s="88"/>
      <c r="J285" s="88"/>
      <c r="K285" s="88"/>
      <c r="L285" s="88"/>
    </row>
    <row r="286" spans="1:12" s="23" customFormat="1" x14ac:dyDescent="0.25">
      <c r="A286" s="83">
        <v>44100</v>
      </c>
      <c r="B286" s="84">
        <v>269</v>
      </c>
      <c r="C286" s="85">
        <v>10.365999999999939</v>
      </c>
      <c r="D286" s="86">
        <v>3.3667558000015929</v>
      </c>
      <c r="E286" s="103">
        <f t="shared" si="8"/>
        <v>299.58374533560186</v>
      </c>
      <c r="F286" s="104">
        <f t="shared" si="9"/>
        <v>7190.0098880544447</v>
      </c>
      <c r="G286" s="87"/>
      <c r="H286" s="88"/>
      <c r="I286" s="88"/>
      <c r="J286" s="88"/>
      <c r="K286" s="88"/>
      <c r="L286" s="88"/>
    </row>
    <row r="287" spans="1:12" s="23" customFormat="1" x14ac:dyDescent="0.25">
      <c r="A287" s="83">
        <v>44101</v>
      </c>
      <c r="B287" s="84">
        <v>270</v>
      </c>
      <c r="C287" s="85">
        <v>10.268000000000029</v>
      </c>
      <c r="D287" s="86">
        <v>3.35097263957375</v>
      </c>
      <c r="E287" s="103">
        <f t="shared" si="8"/>
        <v>295.36033119772708</v>
      </c>
      <c r="F287" s="104">
        <f t="shared" si="9"/>
        <v>7088.6479487454499</v>
      </c>
      <c r="G287" s="87"/>
      <c r="H287" s="88"/>
      <c r="I287" s="88"/>
      <c r="J287" s="88"/>
      <c r="K287" s="88"/>
      <c r="L287" s="88"/>
    </row>
    <row r="288" spans="1:12" s="23" customFormat="1" x14ac:dyDescent="0.25">
      <c r="A288" s="83">
        <v>44102</v>
      </c>
      <c r="B288" s="84">
        <v>271</v>
      </c>
      <c r="C288" s="85">
        <v>10.159999999999945</v>
      </c>
      <c r="D288" s="86">
        <v>3.3335073991738327</v>
      </c>
      <c r="E288" s="103">
        <f t="shared" si="8"/>
        <v>290.73047366452334</v>
      </c>
      <c r="F288" s="104">
        <f t="shared" si="9"/>
        <v>6977.5313679485607</v>
      </c>
      <c r="G288" s="87"/>
      <c r="H288" s="88"/>
      <c r="I288" s="88"/>
      <c r="J288" s="88"/>
      <c r="K288" s="88"/>
      <c r="L288" s="88"/>
    </row>
    <row r="289" spans="1:12" s="23" customFormat="1" x14ac:dyDescent="0.25">
      <c r="A289" s="83">
        <v>44103</v>
      </c>
      <c r="B289" s="84">
        <v>272</v>
      </c>
      <c r="C289" s="85">
        <v>10.048000000000002</v>
      </c>
      <c r="D289" s="86">
        <v>3.3153100453456807</v>
      </c>
      <c r="E289" s="103">
        <f t="shared" si="8"/>
        <v>285.95599140430301</v>
      </c>
      <c r="F289" s="104">
        <f t="shared" si="9"/>
        <v>6862.9437937032726</v>
      </c>
      <c r="G289" s="87"/>
      <c r="H289" s="88"/>
      <c r="I289" s="88"/>
      <c r="J289" s="88"/>
      <c r="K289" s="88"/>
      <c r="L289" s="88"/>
    </row>
    <row r="290" spans="1:12" s="23" customFormat="1" x14ac:dyDescent="0.25">
      <c r="A290" s="83">
        <v>44104</v>
      </c>
      <c r="B290" s="84">
        <v>273</v>
      </c>
      <c r="C290" s="85">
        <v>9.9419999999999611</v>
      </c>
      <c r="D290" s="86">
        <v>3.297979735396992</v>
      </c>
      <c r="E290" s="103">
        <f t="shared" si="8"/>
        <v>281.46031283814148</v>
      </c>
      <c r="F290" s="104">
        <f t="shared" si="9"/>
        <v>6755.0475081153954</v>
      </c>
      <c r="G290" s="87"/>
      <c r="H290" s="88"/>
      <c r="I290" s="88"/>
      <c r="J290" s="88"/>
      <c r="K290" s="88"/>
      <c r="L290" s="88"/>
    </row>
    <row r="291" spans="1:12" s="23" customFormat="1" x14ac:dyDescent="0.25">
      <c r="A291" s="83">
        <v>44105</v>
      </c>
      <c r="B291" s="84">
        <v>274</v>
      </c>
      <c r="C291" s="85">
        <v>9.8240000000000229</v>
      </c>
      <c r="D291" s="86">
        <v>3.2785683462950006</v>
      </c>
      <c r="E291" s="103">
        <f t="shared" si="8"/>
        <v>276.48273685727889</v>
      </c>
      <c r="F291" s="104">
        <f t="shared" si="9"/>
        <v>6635.585684574693</v>
      </c>
      <c r="G291" s="87"/>
      <c r="H291" s="88"/>
      <c r="I291" s="88"/>
      <c r="J291" s="88"/>
      <c r="K291" s="88"/>
      <c r="L291" s="88"/>
    </row>
    <row r="292" spans="1:12" s="23" customFormat="1" x14ac:dyDescent="0.25">
      <c r="A292" s="83">
        <v>44106</v>
      </c>
      <c r="B292" s="84">
        <v>275</v>
      </c>
      <c r="C292" s="85">
        <v>9.7059999999999498</v>
      </c>
      <c r="D292" s="86">
        <v>3.532474997428996</v>
      </c>
      <c r="E292" s="103">
        <f t="shared" si="8"/>
        <v>294.31663407046858</v>
      </c>
      <c r="F292" s="104">
        <f t="shared" si="9"/>
        <v>7063.5992176912459</v>
      </c>
      <c r="G292" s="87"/>
      <c r="H292" s="88"/>
      <c r="I292" s="88"/>
      <c r="J292" s="88"/>
      <c r="K292" s="88"/>
      <c r="L292" s="88"/>
    </row>
    <row r="293" spans="1:12" s="23" customFormat="1" x14ac:dyDescent="0.25">
      <c r="A293" s="83">
        <v>44107</v>
      </c>
      <c r="B293" s="84">
        <v>276</v>
      </c>
      <c r="C293" s="85">
        <v>9.5859999999999665</v>
      </c>
      <c r="D293" s="86">
        <v>3.5103829769506225</v>
      </c>
      <c r="E293" s="103">
        <f t="shared" si="8"/>
        <v>288.85996146765638</v>
      </c>
      <c r="F293" s="104">
        <f t="shared" si="9"/>
        <v>6932.639075223753</v>
      </c>
      <c r="G293" s="87"/>
      <c r="H293" s="88"/>
      <c r="I293" s="88"/>
      <c r="J293" s="88"/>
      <c r="K293" s="88"/>
      <c r="L293" s="88"/>
    </row>
    <row r="294" spans="1:12" s="23" customFormat="1" x14ac:dyDescent="0.25">
      <c r="A294" s="83">
        <v>44108</v>
      </c>
      <c r="B294" s="84">
        <v>277</v>
      </c>
      <c r="C294" s="85">
        <v>9.4780000000000193</v>
      </c>
      <c r="D294" s="86">
        <v>3.4903043025837164</v>
      </c>
      <c r="E294" s="103">
        <f t="shared" si="8"/>
        <v>283.97193545250241</v>
      </c>
      <c r="F294" s="104">
        <f t="shared" si="9"/>
        <v>6815.3264508600578</v>
      </c>
      <c r="G294" s="87"/>
      <c r="H294" s="88"/>
      <c r="I294" s="88"/>
      <c r="J294" s="88"/>
      <c r="K294" s="88"/>
      <c r="L294" s="88"/>
    </row>
    <row r="295" spans="1:12" s="23" customFormat="1" x14ac:dyDescent="0.25">
      <c r="A295" s="83">
        <v>44109</v>
      </c>
      <c r="B295" s="84">
        <v>278</v>
      </c>
      <c r="C295" s="85">
        <v>9.3539999999999957</v>
      </c>
      <c r="D295" s="86">
        <v>3.4670943820807807</v>
      </c>
      <c r="E295" s="103">
        <f t="shared" si="8"/>
        <v>278.3930918490193</v>
      </c>
      <c r="F295" s="104">
        <f t="shared" si="9"/>
        <v>6681.4342043764627</v>
      </c>
      <c r="G295" s="87"/>
      <c r="H295" s="88"/>
      <c r="I295" s="88"/>
      <c r="J295" s="88"/>
      <c r="K295" s="88"/>
      <c r="L295" s="88"/>
    </row>
    <row r="296" spans="1:12" s="23" customFormat="1" x14ac:dyDescent="0.25">
      <c r="A296" s="83">
        <v>44110</v>
      </c>
      <c r="B296" s="84">
        <v>279</v>
      </c>
      <c r="C296" s="85">
        <v>9.2279999999999749</v>
      </c>
      <c r="D296" s="86">
        <v>3.4433275489188597</v>
      </c>
      <c r="E296" s="103">
        <f t="shared" si="8"/>
        <v>272.76041814305381</v>
      </c>
      <c r="F296" s="104">
        <f t="shared" si="9"/>
        <v>6546.2500354332915</v>
      </c>
      <c r="G296" s="87"/>
      <c r="H296" s="88"/>
      <c r="I296" s="88"/>
      <c r="J296" s="88"/>
      <c r="K296" s="88"/>
      <c r="L296" s="88"/>
    </row>
    <row r="297" spans="1:12" s="23" customFormat="1" x14ac:dyDescent="0.25">
      <c r="A297" s="83">
        <v>44111</v>
      </c>
      <c r="B297" s="84">
        <v>280</v>
      </c>
      <c r="C297" s="85">
        <v>9.1040000000000418</v>
      </c>
      <c r="D297" s="86">
        <v>2.9966029610028362</v>
      </c>
      <c r="E297" s="103">
        <f t="shared" si="8"/>
        <v>234.18381563908716</v>
      </c>
      <c r="F297" s="104">
        <f t="shared" si="9"/>
        <v>5620.411575338092</v>
      </c>
      <c r="G297" s="87"/>
      <c r="H297" s="88"/>
      <c r="I297" s="88"/>
      <c r="J297" s="88"/>
      <c r="K297" s="88"/>
      <c r="L297" s="88"/>
    </row>
    <row r="298" spans="1:12" s="23" customFormat="1" x14ac:dyDescent="0.25">
      <c r="A298" s="83">
        <v>44112</v>
      </c>
      <c r="B298" s="84">
        <v>281</v>
      </c>
      <c r="C298" s="85">
        <v>8.9899999999999185</v>
      </c>
      <c r="D298" s="86">
        <v>2.9750330080544947</v>
      </c>
      <c r="E298" s="103">
        <f t="shared" si="8"/>
        <v>229.58679468126005</v>
      </c>
      <c r="F298" s="104">
        <f t="shared" si="9"/>
        <v>5510.0830723502413</v>
      </c>
      <c r="G298" s="87"/>
      <c r="H298" s="88"/>
      <c r="I298" s="88"/>
      <c r="J298" s="88"/>
      <c r="K298" s="88"/>
      <c r="L298" s="88"/>
    </row>
    <row r="299" spans="1:12" s="23" customFormat="1" x14ac:dyDescent="0.25">
      <c r="A299" s="83">
        <v>44113</v>
      </c>
      <c r="B299" s="84">
        <v>282</v>
      </c>
      <c r="C299" s="85">
        <v>8.8739999999999775</v>
      </c>
      <c r="D299" s="86">
        <v>2.5409629558389524</v>
      </c>
      <c r="E299" s="103">
        <f t="shared" si="8"/>
        <v>193.55891654330586</v>
      </c>
      <c r="F299" s="104">
        <f t="shared" si="9"/>
        <v>4645.4139970393408</v>
      </c>
      <c r="G299" s="87"/>
      <c r="H299" s="88"/>
      <c r="I299" s="88"/>
      <c r="J299" s="88"/>
      <c r="K299" s="88"/>
      <c r="L299" s="88"/>
    </row>
    <row r="300" spans="1:12" s="23" customFormat="1" x14ac:dyDescent="0.25">
      <c r="A300" s="83">
        <v>44114</v>
      </c>
      <c r="B300" s="84">
        <v>283</v>
      </c>
      <c r="C300" s="85">
        <v>8.7639999999999869</v>
      </c>
      <c r="D300" s="86">
        <v>2.5232990136374616</v>
      </c>
      <c r="E300" s="103">
        <f t="shared" si="8"/>
        <v>189.83072713690538</v>
      </c>
      <c r="F300" s="104">
        <f t="shared" si="9"/>
        <v>4555.9374512857294</v>
      </c>
      <c r="G300" s="87"/>
      <c r="H300" s="88"/>
      <c r="I300" s="88"/>
      <c r="J300" s="88"/>
      <c r="K300" s="88"/>
      <c r="L300" s="88"/>
    </row>
    <row r="301" spans="1:12" s="23" customFormat="1" x14ac:dyDescent="0.25">
      <c r="A301" s="83">
        <v>44115</v>
      </c>
      <c r="B301" s="84">
        <v>284</v>
      </c>
      <c r="C301" s="85">
        <v>8.6519999999999531</v>
      </c>
      <c r="D301" s="86">
        <v>2.504886969665221</v>
      </c>
      <c r="E301" s="103">
        <f t="shared" si="8"/>
        <v>186.03731753399285</v>
      </c>
      <c r="F301" s="104">
        <f t="shared" si="9"/>
        <v>4464.8956208158288</v>
      </c>
      <c r="G301" s="87"/>
      <c r="H301" s="88"/>
      <c r="I301" s="88"/>
      <c r="J301" s="88"/>
      <c r="K301" s="88"/>
      <c r="L301" s="88"/>
    </row>
    <row r="302" spans="1:12" s="23" customFormat="1" x14ac:dyDescent="0.25">
      <c r="A302" s="83">
        <v>44116</v>
      </c>
      <c r="B302" s="84">
        <v>285</v>
      </c>
      <c r="C302" s="85">
        <v>8.532000000000016</v>
      </c>
      <c r="D302" s="86">
        <v>2.4848298565565412</v>
      </c>
      <c r="E302" s="103">
        <f t="shared" si="8"/>
        <v>181.98807362563457</v>
      </c>
      <c r="F302" s="104">
        <f t="shared" si="9"/>
        <v>4367.7137670152297</v>
      </c>
      <c r="G302" s="87"/>
      <c r="H302" s="88"/>
      <c r="I302" s="88"/>
      <c r="J302" s="88"/>
      <c r="K302" s="88"/>
      <c r="L302" s="88"/>
    </row>
    <row r="303" spans="1:12" s="23" customFormat="1" x14ac:dyDescent="0.25">
      <c r="A303" s="83">
        <v>44117</v>
      </c>
      <c r="B303" s="84">
        <v>286</v>
      </c>
      <c r="C303" s="85">
        <v>8.41599999999994</v>
      </c>
      <c r="D303" s="86">
        <v>2.4653093891447053</v>
      </c>
      <c r="E303" s="103">
        <f t="shared" si="8"/>
        <v>178.10355204916411</v>
      </c>
      <c r="F303" s="104">
        <f t="shared" si="9"/>
        <v>4274.4852491799384</v>
      </c>
      <c r="G303" s="87"/>
      <c r="H303" s="88"/>
      <c r="I303" s="88"/>
      <c r="J303" s="88"/>
      <c r="K303" s="88"/>
      <c r="L303" s="88"/>
    </row>
    <row r="304" spans="1:12" s="23" customFormat="1" x14ac:dyDescent="0.25">
      <c r="A304" s="83">
        <v>44118</v>
      </c>
      <c r="B304" s="84">
        <v>287</v>
      </c>
      <c r="C304" s="85">
        <v>8.3040000000000411</v>
      </c>
      <c r="D304" s="86">
        <v>2.4459677649963654</v>
      </c>
      <c r="E304" s="103">
        <f t="shared" si="8"/>
        <v>174.35463386483357</v>
      </c>
      <c r="F304" s="104">
        <f t="shared" si="9"/>
        <v>4184.511212756006</v>
      </c>
      <c r="G304" s="87"/>
      <c r="H304" s="88"/>
      <c r="I304" s="88"/>
      <c r="J304" s="88"/>
      <c r="K304" s="88"/>
      <c r="L304" s="88"/>
    </row>
    <row r="305" spans="1:12" s="23" customFormat="1" x14ac:dyDescent="0.25">
      <c r="A305" s="83">
        <v>44119</v>
      </c>
      <c r="B305" s="84">
        <v>288</v>
      </c>
      <c r="C305" s="85">
        <v>8.1780000000000204</v>
      </c>
      <c r="D305" s="86">
        <v>2.4241475831618926</v>
      </c>
      <c r="E305" s="103">
        <f t="shared" si="8"/>
        <v>170.17728357286057</v>
      </c>
      <c r="F305" s="104">
        <f t="shared" si="9"/>
        <v>4084.2548057486538</v>
      </c>
      <c r="G305" s="87"/>
      <c r="H305" s="88"/>
      <c r="I305" s="88"/>
      <c r="J305" s="88"/>
      <c r="K305" s="88"/>
      <c r="L305" s="88"/>
    </row>
    <row r="306" spans="1:12" s="23" customFormat="1" x14ac:dyDescent="0.25">
      <c r="A306" s="83">
        <v>44120</v>
      </c>
      <c r="B306" s="84">
        <v>289</v>
      </c>
      <c r="C306" s="85">
        <v>8.0559999999999938</v>
      </c>
      <c r="D306" s="86">
        <v>2.4023293825106373</v>
      </c>
      <c r="E306" s="103">
        <f t="shared" si="8"/>
        <v>166.12975902636791</v>
      </c>
      <c r="F306" s="104">
        <f t="shared" si="9"/>
        <v>3987.11421663283</v>
      </c>
      <c r="G306" s="87"/>
      <c r="H306" s="88"/>
      <c r="I306" s="88"/>
      <c r="J306" s="88"/>
      <c r="K306" s="88"/>
      <c r="L306" s="88"/>
    </row>
    <row r="307" spans="1:12" s="23" customFormat="1" x14ac:dyDescent="0.25">
      <c r="A307" s="83">
        <v>44121</v>
      </c>
      <c r="B307" s="84">
        <v>290</v>
      </c>
      <c r="C307" s="85">
        <v>7.9339999999999691</v>
      </c>
      <c r="D307" s="86">
        <v>2.7446745105445429</v>
      </c>
      <c r="E307" s="103">
        <f t="shared" si="8"/>
        <v>186.92976917489983</v>
      </c>
      <c r="F307" s="104">
        <f t="shared" si="9"/>
        <v>4486.3144601975964</v>
      </c>
      <c r="G307" s="87"/>
      <c r="H307" s="88"/>
      <c r="I307" s="88"/>
      <c r="J307" s="88"/>
      <c r="K307" s="88"/>
      <c r="L307" s="88"/>
    </row>
    <row r="308" spans="1:12" s="23" customFormat="1" x14ac:dyDescent="0.25">
      <c r="A308" s="83">
        <v>44122</v>
      </c>
      <c r="B308" s="84">
        <v>291</v>
      </c>
      <c r="C308" s="85">
        <v>7.7980000000000018</v>
      </c>
      <c r="D308" s="86">
        <v>2.7188160982331335</v>
      </c>
      <c r="E308" s="103">
        <f t="shared" si="8"/>
        <v>181.99459409966136</v>
      </c>
      <c r="F308" s="104">
        <f t="shared" si="9"/>
        <v>4367.870258391873</v>
      </c>
      <c r="G308" s="87"/>
      <c r="H308" s="88"/>
      <c r="I308" s="88"/>
      <c r="J308" s="88"/>
      <c r="K308" s="88"/>
      <c r="L308" s="88"/>
    </row>
    <row r="309" spans="1:12" s="23" customFormat="1" x14ac:dyDescent="0.25">
      <c r="A309" s="83">
        <v>44123</v>
      </c>
      <c r="B309" s="84">
        <v>292</v>
      </c>
      <c r="C309" s="85">
        <v>7.6579999999999924</v>
      </c>
      <c r="D309" s="86">
        <v>2.6913959316700216</v>
      </c>
      <c r="E309" s="103">
        <f t="shared" si="8"/>
        <v>176.92466341586754</v>
      </c>
      <c r="F309" s="104">
        <f t="shared" si="9"/>
        <v>4246.1919219808206</v>
      </c>
      <c r="G309" s="87"/>
      <c r="H309" s="88"/>
      <c r="I309" s="88"/>
      <c r="J309" s="88"/>
      <c r="K309" s="88"/>
      <c r="L309" s="88"/>
    </row>
    <row r="310" spans="1:12" s="23" customFormat="1" x14ac:dyDescent="0.25">
      <c r="A310" s="83">
        <v>44124</v>
      </c>
      <c r="B310" s="84">
        <v>293</v>
      </c>
      <c r="C310" s="85">
        <v>7.5400000000000089</v>
      </c>
      <c r="D310" s="86">
        <v>1.9560173296985532</v>
      </c>
      <c r="E310" s="103">
        <f t="shared" si="8"/>
        <v>126.60167991975243</v>
      </c>
      <c r="F310" s="104">
        <f t="shared" si="9"/>
        <v>3038.4403180740583</v>
      </c>
      <c r="G310" s="87"/>
      <c r="H310" s="88"/>
      <c r="I310" s="88"/>
      <c r="J310" s="88"/>
      <c r="K310" s="88"/>
      <c r="L310" s="88"/>
    </row>
    <row r="311" spans="1:12" s="23" customFormat="1" x14ac:dyDescent="0.25">
      <c r="A311" s="83">
        <v>44125</v>
      </c>
      <c r="B311" s="84">
        <v>294</v>
      </c>
      <c r="C311" s="85">
        <v>7.4179999999999833</v>
      </c>
      <c r="D311" s="86">
        <v>1.9387191276687363</v>
      </c>
      <c r="E311" s="103">
        <f t="shared" si="8"/>
        <v>123.45172097882318</v>
      </c>
      <c r="F311" s="104">
        <f t="shared" si="9"/>
        <v>2962.8413034917562</v>
      </c>
      <c r="G311" s="87"/>
      <c r="H311" s="88"/>
      <c r="I311" s="88"/>
      <c r="J311" s="88"/>
      <c r="K311" s="88"/>
      <c r="L311" s="88"/>
    </row>
    <row r="312" spans="1:12" s="23" customFormat="1" x14ac:dyDescent="0.25">
      <c r="A312" s="83">
        <v>44126</v>
      </c>
      <c r="B312" s="84">
        <v>295</v>
      </c>
      <c r="C312" s="85">
        <v>7.2939999999999596</v>
      </c>
      <c r="D312" s="86">
        <v>1.9209564448214524</v>
      </c>
      <c r="E312" s="103">
        <f t="shared" si="8"/>
        <v>120.27592382662009</v>
      </c>
      <c r="F312" s="104">
        <f t="shared" si="9"/>
        <v>2886.622171838882</v>
      </c>
      <c r="G312" s="87"/>
      <c r="H312" s="88"/>
      <c r="I312" s="88"/>
      <c r="J312" s="88"/>
      <c r="K312" s="88"/>
      <c r="L312" s="88"/>
    </row>
    <row r="313" spans="1:12" s="23" customFormat="1" x14ac:dyDescent="0.25">
      <c r="A313" s="83">
        <v>44127</v>
      </c>
      <c r="B313" s="84">
        <v>296</v>
      </c>
      <c r="C313" s="85">
        <v>7.1639999999999873</v>
      </c>
      <c r="D313" s="86">
        <v>1.5130750907713566</v>
      </c>
      <c r="E313" s="103">
        <f t="shared" si="8"/>
        <v>93.048951410769135</v>
      </c>
      <c r="F313" s="104">
        <f t="shared" si="9"/>
        <v>0</v>
      </c>
      <c r="G313" s="87"/>
      <c r="H313" s="88"/>
      <c r="I313" s="88"/>
      <c r="J313" s="88"/>
      <c r="K313" s="88"/>
      <c r="L313" s="88"/>
    </row>
    <row r="314" spans="1:12" s="23" customFormat="1" x14ac:dyDescent="0.25">
      <c r="A314" s="83">
        <v>44128</v>
      </c>
      <c r="B314" s="84">
        <v>297</v>
      </c>
      <c r="C314" s="85">
        <v>7.030000000000018</v>
      </c>
      <c r="D314" s="86">
        <v>1.4973658449457758</v>
      </c>
      <c r="E314" s="103">
        <f t="shared" si="8"/>
        <v>90.360509720151569</v>
      </c>
      <c r="F314" s="104">
        <f t="shared" si="9"/>
        <v>0</v>
      </c>
      <c r="G314" s="87"/>
      <c r="H314" s="88"/>
      <c r="I314" s="88"/>
      <c r="J314" s="88"/>
      <c r="K314" s="88"/>
      <c r="L314" s="88"/>
    </row>
    <row r="315" spans="1:12" s="23" customFormat="1" x14ac:dyDescent="0.25">
      <c r="A315" s="83">
        <v>44129</v>
      </c>
      <c r="B315" s="84">
        <v>298</v>
      </c>
      <c r="C315" s="85">
        <v>6.9120000000000346</v>
      </c>
      <c r="D315" s="86">
        <v>1.483246633282278</v>
      </c>
      <c r="E315" s="103">
        <f t="shared" si="8"/>
        <v>88.006049250973973</v>
      </c>
      <c r="F315" s="104">
        <f t="shared" si="9"/>
        <v>0</v>
      </c>
      <c r="G315" s="87"/>
      <c r="H315" s="88"/>
      <c r="I315" s="88"/>
      <c r="J315" s="88"/>
      <c r="K315" s="88"/>
      <c r="L315" s="88"/>
    </row>
    <row r="316" spans="1:12" s="23" customFormat="1" x14ac:dyDescent="0.25">
      <c r="A316" s="83">
        <v>44130</v>
      </c>
      <c r="B316" s="84">
        <v>299</v>
      </c>
      <c r="C316" s="85">
        <v>6.7860000000000129</v>
      </c>
      <c r="D316" s="86">
        <v>1.4678015658784223</v>
      </c>
      <c r="E316" s="103">
        <f t="shared" si="8"/>
        <v>85.502069479067814</v>
      </c>
      <c r="F316" s="104">
        <f t="shared" si="9"/>
        <v>0</v>
      </c>
      <c r="G316" s="87"/>
      <c r="H316" s="88"/>
      <c r="I316" s="88"/>
      <c r="J316" s="88"/>
      <c r="K316" s="88"/>
      <c r="L316" s="88"/>
    </row>
    <row r="317" spans="1:12" s="23" customFormat="1" x14ac:dyDescent="0.25">
      <c r="A317" s="83">
        <v>44131</v>
      </c>
      <c r="B317" s="84">
        <v>300</v>
      </c>
      <c r="C317" s="85">
        <v>6.6519999999999984</v>
      </c>
      <c r="D317" s="86">
        <v>1.4510687752404112</v>
      </c>
      <c r="E317" s="103">
        <f t="shared" si="8"/>
        <v>82.858231931044273</v>
      </c>
      <c r="F317" s="104">
        <f t="shared" si="9"/>
        <v>0</v>
      </c>
      <c r="G317" s="87"/>
      <c r="H317" s="88"/>
      <c r="I317" s="88"/>
      <c r="J317" s="88"/>
      <c r="K317" s="88"/>
      <c r="L317" s="88"/>
    </row>
    <row r="318" spans="1:12" s="23" customFormat="1" x14ac:dyDescent="0.25">
      <c r="A318" s="83">
        <v>44132</v>
      </c>
      <c r="B318" s="84">
        <v>301</v>
      </c>
      <c r="C318" s="85">
        <v>6.5120000000000342</v>
      </c>
      <c r="D318" s="86">
        <v>1.4336941915968713</v>
      </c>
      <c r="E318" s="103">
        <f t="shared" si="8"/>
        <v>80.143137798014024</v>
      </c>
      <c r="F318" s="104">
        <f t="shared" si="9"/>
        <v>0</v>
      </c>
      <c r="G318" s="87"/>
      <c r="H318" s="88"/>
      <c r="I318" s="88"/>
      <c r="J318" s="88"/>
      <c r="K318" s="88"/>
      <c r="L318" s="88"/>
    </row>
    <row r="319" spans="1:12" s="23" customFormat="1" x14ac:dyDescent="0.25">
      <c r="A319" s="83">
        <v>44133</v>
      </c>
      <c r="B319" s="84">
        <v>302</v>
      </c>
      <c r="C319" s="85">
        <v>6.3879999999999653</v>
      </c>
      <c r="D319" s="86">
        <v>1.4180527268795036</v>
      </c>
      <c r="E319" s="103">
        <f t="shared" si="8"/>
        <v>77.759366054021541</v>
      </c>
      <c r="F319" s="104">
        <f t="shared" si="9"/>
        <v>0</v>
      </c>
      <c r="G319" s="87"/>
      <c r="H319" s="88"/>
      <c r="I319" s="88"/>
      <c r="J319" s="88"/>
      <c r="K319" s="88"/>
      <c r="L319" s="88"/>
    </row>
    <row r="320" spans="1:12" s="23" customFormat="1" x14ac:dyDescent="0.25">
      <c r="A320" s="83">
        <v>44134</v>
      </c>
      <c r="B320" s="84">
        <v>303</v>
      </c>
      <c r="C320" s="85">
        <v>6.2699999999999818</v>
      </c>
      <c r="D320" s="86">
        <v>1.4026927492345465</v>
      </c>
      <c r="E320" s="103">
        <f t="shared" si="8"/>
        <v>75.49627384561505</v>
      </c>
      <c r="F320" s="104">
        <f t="shared" si="9"/>
        <v>0</v>
      </c>
      <c r="G320" s="87"/>
      <c r="H320" s="88"/>
      <c r="I320" s="88"/>
      <c r="J320" s="88"/>
      <c r="K320" s="88"/>
      <c r="L320" s="88"/>
    </row>
    <row r="321" spans="1:12" s="23" customFormat="1" x14ac:dyDescent="0.25">
      <c r="A321" s="83">
        <v>44135</v>
      </c>
      <c r="B321" s="84">
        <v>304</v>
      </c>
      <c r="C321" s="85">
        <v>6.0880000000000107</v>
      </c>
      <c r="D321" s="86">
        <v>1.3791019618518452</v>
      </c>
      <c r="E321" s="103">
        <f t="shared" si="8"/>
        <v>72.071978525425621</v>
      </c>
      <c r="F321" s="104">
        <f t="shared" si="9"/>
        <v>0</v>
      </c>
      <c r="G321" s="87"/>
      <c r="H321" s="88"/>
      <c r="I321" s="88"/>
      <c r="J321" s="88"/>
      <c r="K321" s="88"/>
      <c r="L321" s="88"/>
    </row>
    <row r="322" spans="1:12" s="23" customFormat="1" x14ac:dyDescent="0.25">
      <c r="A322" s="83">
        <v>44136</v>
      </c>
      <c r="B322" s="84">
        <v>305</v>
      </c>
      <c r="C322" s="85">
        <v>6.0239999999999325</v>
      </c>
      <c r="D322" s="86">
        <v>1.1345774055889222</v>
      </c>
      <c r="E322" s="103">
        <f t="shared" si="8"/>
        <v>58.669787911655078</v>
      </c>
      <c r="F322" s="104">
        <f t="shared" si="9"/>
        <v>0</v>
      </c>
      <c r="G322" s="87"/>
      <c r="H322" s="88"/>
      <c r="I322" s="88"/>
      <c r="J322" s="88"/>
      <c r="K322" s="88"/>
      <c r="L322" s="88"/>
    </row>
    <row r="323" spans="1:12" s="23" customFormat="1" x14ac:dyDescent="0.25">
      <c r="A323" s="83">
        <v>44137</v>
      </c>
      <c r="B323" s="84">
        <v>306</v>
      </c>
      <c r="C323" s="85">
        <v>5.9219999999999349</v>
      </c>
      <c r="D323" s="86">
        <v>1.1215650082155271</v>
      </c>
      <c r="E323" s="103">
        <f t="shared" si="8"/>
        <v>57.014888425095506</v>
      </c>
      <c r="F323" s="104">
        <f t="shared" si="9"/>
        <v>0</v>
      </c>
      <c r="G323" s="87"/>
      <c r="H323" s="88"/>
      <c r="I323" s="88"/>
      <c r="J323" s="88"/>
      <c r="K323" s="88"/>
      <c r="L323" s="88"/>
    </row>
    <row r="324" spans="1:12" s="23" customFormat="1" x14ac:dyDescent="0.25">
      <c r="A324" s="83">
        <v>44138</v>
      </c>
      <c r="B324" s="84">
        <v>307</v>
      </c>
      <c r="C324" s="85">
        <v>5.8360000000000127</v>
      </c>
      <c r="D324" s="86">
        <v>1.1105464233693791</v>
      </c>
      <c r="E324" s="103">
        <f t="shared" si="8"/>
        <v>55.634914562905635</v>
      </c>
      <c r="F324" s="104">
        <f t="shared" si="9"/>
        <v>0</v>
      </c>
      <c r="G324" s="87"/>
      <c r="H324" s="88"/>
      <c r="I324" s="88"/>
      <c r="J324" s="88"/>
      <c r="K324" s="88"/>
      <c r="L324" s="88"/>
    </row>
    <row r="325" spans="1:12" s="23" customFormat="1" x14ac:dyDescent="0.25">
      <c r="A325" s="83">
        <v>44139</v>
      </c>
      <c r="B325" s="84">
        <v>308</v>
      </c>
      <c r="C325" s="85">
        <v>5.7279999999999749</v>
      </c>
      <c r="D325" s="86">
        <v>1.0959267072276258</v>
      </c>
      <c r="E325" s="103">
        <f t="shared" si="8"/>
        <v>53.886496014114584</v>
      </c>
      <c r="F325" s="104">
        <f t="shared" si="9"/>
        <v>0</v>
      </c>
      <c r="G325" s="87"/>
      <c r="H325" s="88"/>
      <c r="I325" s="88"/>
      <c r="J325" s="88"/>
      <c r="K325" s="88"/>
      <c r="L325" s="88"/>
    </row>
    <row r="326" spans="1:12" s="23" customFormat="1" x14ac:dyDescent="0.25">
      <c r="A326" s="83">
        <v>44140</v>
      </c>
      <c r="B326" s="84">
        <v>309</v>
      </c>
      <c r="C326" s="85">
        <v>5.6480000000000015</v>
      </c>
      <c r="D326" s="86">
        <v>1.0850189543433564</v>
      </c>
      <c r="E326" s="103">
        <f t="shared" si="8"/>
        <v>52.605049973954408</v>
      </c>
      <c r="F326" s="104">
        <f t="shared" si="9"/>
        <v>0</v>
      </c>
      <c r="G326" s="87"/>
      <c r="H326" s="88"/>
      <c r="I326" s="88"/>
      <c r="J326" s="88"/>
      <c r="K326" s="88"/>
      <c r="L326" s="88"/>
    </row>
    <row r="327" spans="1:12" s="23" customFormat="1" x14ac:dyDescent="0.25">
      <c r="A327" s="83">
        <v>44141</v>
      </c>
      <c r="B327" s="84">
        <v>310</v>
      </c>
      <c r="C327" s="85">
        <v>5.6160000000000307</v>
      </c>
      <c r="D327" s="86">
        <v>1.0809078062110964</v>
      </c>
      <c r="E327" s="103">
        <f t="shared" si="8"/>
        <v>52.108812580056167</v>
      </c>
      <c r="F327" s="104">
        <f t="shared" si="9"/>
        <v>0</v>
      </c>
      <c r="G327" s="87"/>
      <c r="H327" s="88"/>
      <c r="I327" s="88"/>
      <c r="J327" s="88"/>
      <c r="K327" s="88"/>
      <c r="L327" s="88"/>
    </row>
    <row r="328" spans="1:12" s="23" customFormat="1" x14ac:dyDescent="0.25">
      <c r="A328" s="83">
        <v>44142</v>
      </c>
      <c r="B328" s="84">
        <v>311</v>
      </c>
      <c r="C328" s="85">
        <v>5.5599999999999907</v>
      </c>
      <c r="D328" s="86">
        <v>1.0734050176664069</v>
      </c>
      <c r="E328" s="103">
        <f t="shared" si="8"/>
        <v>51.231118434225763</v>
      </c>
      <c r="F328" s="104">
        <f t="shared" si="9"/>
        <v>0</v>
      </c>
      <c r="G328" s="87"/>
      <c r="H328" s="88"/>
      <c r="I328" s="88"/>
      <c r="J328" s="88"/>
      <c r="K328" s="88"/>
      <c r="L328" s="88"/>
    </row>
    <row r="329" spans="1:12" s="23" customFormat="1" x14ac:dyDescent="0.25">
      <c r="A329" s="83">
        <v>44143</v>
      </c>
      <c r="B329" s="84">
        <v>312</v>
      </c>
      <c r="C329" s="85">
        <v>5.5419999999999616</v>
      </c>
      <c r="D329" s="86">
        <v>1.0713271410223832</v>
      </c>
      <c r="E329" s="103">
        <f t="shared" si="8"/>
        <v>50.966411149664836</v>
      </c>
      <c r="F329" s="104">
        <f t="shared" si="9"/>
        <v>0</v>
      </c>
      <c r="G329" s="87"/>
      <c r="H329" s="88"/>
      <c r="I329" s="88"/>
      <c r="J329" s="88"/>
      <c r="K329" s="88"/>
      <c r="L329" s="88"/>
    </row>
    <row r="330" spans="1:12" s="23" customFormat="1" x14ac:dyDescent="0.25">
      <c r="A330" s="83">
        <v>44144</v>
      </c>
      <c r="B330" s="84">
        <v>313</v>
      </c>
      <c r="C330" s="85">
        <v>5.530000000000018</v>
      </c>
      <c r="D330" s="86">
        <v>1.069943301803443</v>
      </c>
      <c r="E330" s="103">
        <f t="shared" si="8"/>
        <v>50.790363383191007</v>
      </c>
      <c r="F330" s="104">
        <f t="shared" si="9"/>
        <v>0</v>
      </c>
      <c r="G330" s="87"/>
      <c r="H330" s="88"/>
      <c r="I330" s="88"/>
      <c r="J330" s="88"/>
      <c r="K330" s="88"/>
      <c r="L330" s="88"/>
    </row>
    <row r="331" spans="1:12" s="23" customFormat="1" x14ac:dyDescent="0.25">
      <c r="A331" s="83">
        <v>44145</v>
      </c>
      <c r="B331" s="84">
        <v>314</v>
      </c>
      <c r="C331" s="85">
        <v>5.5140000000000331</v>
      </c>
      <c r="D331" s="86">
        <v>1.0675110100774821</v>
      </c>
      <c r="E331" s="103">
        <f t="shared" si="8"/>
        <v>50.528283981232974</v>
      </c>
      <c r="F331" s="104">
        <f t="shared" si="9"/>
        <v>0</v>
      </c>
      <c r="G331" s="87"/>
      <c r="H331" s="88"/>
      <c r="I331" s="88"/>
      <c r="J331" s="88"/>
      <c r="K331" s="88"/>
      <c r="L331" s="88"/>
    </row>
    <row r="332" spans="1:12" s="23" customFormat="1" x14ac:dyDescent="0.25">
      <c r="A332" s="83">
        <v>44146</v>
      </c>
      <c r="B332" s="84">
        <v>315</v>
      </c>
      <c r="C332" s="85">
        <v>5.4800000000000182</v>
      </c>
      <c r="D332" s="86">
        <v>1.0627772194236151</v>
      </c>
      <c r="E332" s="103">
        <f t="shared" si="8"/>
        <v>49.994038429842014</v>
      </c>
      <c r="F332" s="104">
        <f t="shared" si="9"/>
        <v>0</v>
      </c>
      <c r="G332" s="87"/>
      <c r="H332" s="88"/>
      <c r="I332" s="88"/>
      <c r="J332" s="88"/>
      <c r="K332" s="88"/>
      <c r="L332" s="88"/>
    </row>
    <row r="333" spans="1:12" s="23" customFormat="1" x14ac:dyDescent="0.25">
      <c r="A333" s="83">
        <v>44147</v>
      </c>
      <c r="B333" s="84">
        <v>316</v>
      </c>
      <c r="C333" s="85">
        <v>5.45</v>
      </c>
      <c r="D333" s="86">
        <v>1.0586328507452838</v>
      </c>
      <c r="E333" s="103">
        <f t="shared" si="8"/>
        <v>49.526460715801129</v>
      </c>
      <c r="F333" s="104">
        <f t="shared" si="9"/>
        <v>0</v>
      </c>
      <c r="G333" s="87"/>
      <c r="H333" s="88"/>
      <c r="I333" s="88"/>
      <c r="J333" s="88"/>
      <c r="K333" s="88"/>
      <c r="L333" s="88"/>
    </row>
    <row r="334" spans="1:12" s="23" customFormat="1" x14ac:dyDescent="0.25">
      <c r="A334" s="83">
        <v>44148</v>
      </c>
      <c r="B334" s="84">
        <v>317</v>
      </c>
      <c r="C334" s="85">
        <v>5.4300000000000637</v>
      </c>
      <c r="D334" s="86">
        <v>1.1468231068523802</v>
      </c>
      <c r="E334" s="103">
        <f t="shared" si="8"/>
        <v>53.455412944642397</v>
      </c>
      <c r="F334" s="104">
        <f t="shared" si="9"/>
        <v>0</v>
      </c>
      <c r="G334" s="87"/>
      <c r="H334" s="88"/>
      <c r="I334" s="88"/>
      <c r="J334" s="88"/>
      <c r="K334" s="88"/>
      <c r="L334" s="88"/>
    </row>
    <row r="335" spans="1:12" s="23" customFormat="1" x14ac:dyDescent="0.25">
      <c r="A335" s="83">
        <v>44149</v>
      </c>
      <c r="B335" s="84">
        <v>318</v>
      </c>
      <c r="C335" s="85">
        <v>5.4920000000000524</v>
      </c>
      <c r="D335" s="86">
        <v>1.155602637250686</v>
      </c>
      <c r="E335" s="103">
        <f t="shared" si="8"/>
        <v>54.479671137551804</v>
      </c>
      <c r="F335" s="104">
        <f t="shared" si="9"/>
        <v>0</v>
      </c>
      <c r="G335" s="87"/>
      <c r="H335" s="88"/>
      <c r="I335" s="88"/>
      <c r="J335" s="88"/>
      <c r="K335" s="88"/>
      <c r="L335" s="88"/>
    </row>
    <row r="336" spans="1:12" s="23" customFormat="1" x14ac:dyDescent="0.25">
      <c r="A336" s="83">
        <v>44150</v>
      </c>
      <c r="B336" s="84">
        <v>319</v>
      </c>
      <c r="C336" s="85">
        <v>5.5740000000000238</v>
      </c>
      <c r="D336" s="86">
        <v>1.1673603605663758</v>
      </c>
      <c r="E336" s="103">
        <f t="shared" si="8"/>
        <v>55.855678402582932</v>
      </c>
      <c r="F336" s="104">
        <f t="shared" si="9"/>
        <v>0</v>
      </c>
      <c r="G336" s="87"/>
      <c r="H336" s="88"/>
      <c r="I336" s="88"/>
      <c r="J336" s="88"/>
      <c r="K336" s="88"/>
      <c r="L336" s="88"/>
    </row>
    <row r="337" spans="1:12" s="23" customFormat="1" x14ac:dyDescent="0.25">
      <c r="A337" s="83">
        <v>44151</v>
      </c>
      <c r="B337" s="84">
        <v>320</v>
      </c>
      <c r="C337" s="85">
        <v>5.5800000000000178</v>
      </c>
      <c r="D337" s="86">
        <v>1.1681853258711172</v>
      </c>
      <c r="E337" s="103">
        <f t="shared" si="8"/>
        <v>55.955318224030734</v>
      </c>
      <c r="F337" s="104">
        <f t="shared" si="9"/>
        <v>0</v>
      </c>
      <c r="G337" s="87"/>
      <c r="H337" s="88"/>
      <c r="I337" s="88"/>
      <c r="J337" s="88"/>
      <c r="K337" s="88"/>
      <c r="L337" s="88"/>
    </row>
    <row r="338" spans="1:12" s="23" customFormat="1" x14ac:dyDescent="0.25">
      <c r="A338" s="83">
        <v>44152</v>
      </c>
      <c r="B338" s="84">
        <v>321</v>
      </c>
      <c r="C338" s="85">
        <v>5.5759999999999312</v>
      </c>
      <c r="D338" s="86">
        <v>1.1675165256197815</v>
      </c>
      <c r="E338" s="103">
        <f t="shared" ref="E338:E382" si="10">C338*D338*9.81*$F$6*$F$7*(1-$F$11)</f>
        <v>55.883194751460792</v>
      </c>
      <c r="F338" s="104">
        <f t="shared" ref="F338:F382" si="11">IF(E338&lt;$F$13,0,E338*24)</f>
        <v>0</v>
      </c>
      <c r="G338" s="87"/>
      <c r="H338" s="88"/>
      <c r="I338" s="88"/>
      <c r="J338" s="88"/>
      <c r="K338" s="88"/>
      <c r="L338" s="88"/>
    </row>
    <row r="339" spans="1:12" s="23" customFormat="1" x14ac:dyDescent="0.25">
      <c r="A339" s="83">
        <v>44153</v>
      </c>
      <c r="B339" s="84">
        <v>322</v>
      </c>
      <c r="C339" s="85">
        <v>5.5979999999999563</v>
      </c>
      <c r="D339" s="86">
        <v>1.1709377070558045</v>
      </c>
      <c r="E339" s="103">
        <f t="shared" si="10"/>
        <v>56.268081802802008</v>
      </c>
      <c r="F339" s="104">
        <f t="shared" si="11"/>
        <v>0</v>
      </c>
      <c r="G339" s="87"/>
      <c r="H339" s="88"/>
      <c r="I339" s="88"/>
      <c r="J339" s="88"/>
      <c r="K339" s="88"/>
      <c r="L339" s="88"/>
    </row>
    <row r="340" spans="1:12" s="23" customFormat="1" x14ac:dyDescent="0.25">
      <c r="A340" s="83">
        <v>44154</v>
      </c>
      <c r="B340" s="84">
        <v>323</v>
      </c>
      <c r="C340" s="85">
        <v>5.6599999999999913</v>
      </c>
      <c r="D340" s="86">
        <v>1.1797749337429349</v>
      </c>
      <c r="E340" s="103">
        <f t="shared" si="10"/>
        <v>57.320638616997599</v>
      </c>
      <c r="F340" s="104">
        <f t="shared" si="11"/>
        <v>0</v>
      </c>
      <c r="G340" s="87"/>
      <c r="H340" s="88"/>
      <c r="I340" s="88"/>
      <c r="J340" s="88"/>
      <c r="K340" s="88"/>
      <c r="L340" s="88"/>
    </row>
    <row r="341" spans="1:12" s="23" customFormat="1" x14ac:dyDescent="0.25">
      <c r="A341" s="83">
        <v>44155</v>
      </c>
      <c r="B341" s="84">
        <v>324</v>
      </c>
      <c r="C341" s="85">
        <v>5.7120000000000344</v>
      </c>
      <c r="D341" s="86">
        <v>1.1867707894703645</v>
      </c>
      <c r="E341" s="103">
        <f t="shared" si="10"/>
        <v>58.190283294281336</v>
      </c>
      <c r="F341" s="104">
        <f t="shared" si="11"/>
        <v>0</v>
      </c>
      <c r="G341" s="87"/>
      <c r="H341" s="88"/>
      <c r="I341" s="88"/>
      <c r="J341" s="88"/>
      <c r="K341" s="88"/>
      <c r="L341" s="88"/>
    </row>
    <row r="342" spans="1:12" s="23" customFormat="1" x14ac:dyDescent="0.25">
      <c r="A342" s="83">
        <v>44156</v>
      </c>
      <c r="B342" s="84">
        <v>325</v>
      </c>
      <c r="C342" s="85">
        <v>5.7440000000000051</v>
      </c>
      <c r="D342" s="86">
        <v>1.190803834887336</v>
      </c>
      <c r="E342" s="103">
        <f t="shared" si="10"/>
        <v>58.715137233884541</v>
      </c>
      <c r="F342" s="104">
        <f t="shared" si="11"/>
        <v>0</v>
      </c>
      <c r="G342" s="87"/>
      <c r="H342" s="88"/>
      <c r="I342" s="88"/>
      <c r="J342" s="88"/>
      <c r="K342" s="88"/>
      <c r="L342" s="88"/>
    </row>
    <row r="343" spans="1:12" s="23" customFormat="1" x14ac:dyDescent="0.25">
      <c r="A343" s="83">
        <v>44157</v>
      </c>
      <c r="B343" s="84">
        <v>326</v>
      </c>
      <c r="C343" s="85">
        <v>5.7559999999999487</v>
      </c>
      <c r="D343" s="86">
        <v>1.192043606705449</v>
      </c>
      <c r="E343" s="103">
        <f t="shared" si="10"/>
        <v>58.899058486383716</v>
      </c>
      <c r="F343" s="104">
        <f t="shared" si="11"/>
        <v>0</v>
      </c>
      <c r="G343" s="87"/>
      <c r="H343" s="88"/>
      <c r="I343" s="88"/>
      <c r="J343" s="88"/>
      <c r="K343" s="88"/>
      <c r="L343" s="88"/>
    </row>
    <row r="344" spans="1:12" s="23" customFormat="1" x14ac:dyDescent="0.25">
      <c r="A344" s="83">
        <v>44158</v>
      </c>
      <c r="B344" s="84">
        <v>327</v>
      </c>
      <c r="C344" s="85">
        <v>5.75</v>
      </c>
      <c r="D344" s="86">
        <v>1.1909926079942004</v>
      </c>
      <c r="E344" s="103">
        <f t="shared" si="10"/>
        <v>58.785786787378562</v>
      </c>
      <c r="F344" s="104">
        <f t="shared" si="11"/>
        <v>0</v>
      </c>
      <c r="G344" s="87"/>
      <c r="H344" s="88"/>
      <c r="I344" s="88"/>
      <c r="J344" s="88"/>
      <c r="K344" s="88"/>
      <c r="L344" s="88"/>
    </row>
    <row r="345" spans="1:12" s="23" customFormat="1" x14ac:dyDescent="0.25">
      <c r="A345" s="83">
        <v>44159</v>
      </c>
      <c r="B345" s="84">
        <v>328</v>
      </c>
      <c r="C345" s="85">
        <v>5.7420000000000524</v>
      </c>
      <c r="D345" s="86">
        <v>0.8462238059326822</v>
      </c>
      <c r="E345" s="103">
        <f t="shared" si="10"/>
        <v>41.710351655185775</v>
      </c>
      <c r="F345" s="104">
        <f t="shared" si="11"/>
        <v>0</v>
      </c>
      <c r="G345" s="87"/>
      <c r="H345" s="88"/>
      <c r="I345" s="88"/>
      <c r="J345" s="88"/>
      <c r="K345" s="88"/>
      <c r="L345" s="88"/>
    </row>
    <row r="346" spans="1:12" s="23" customFormat="1" x14ac:dyDescent="0.25">
      <c r="A346" s="83">
        <v>44160</v>
      </c>
      <c r="B346" s="84">
        <v>329</v>
      </c>
      <c r="C346" s="85">
        <v>5.7340000000000604</v>
      </c>
      <c r="D346" s="86">
        <v>0.65908825228049106</v>
      </c>
      <c r="E346" s="103">
        <f t="shared" si="10"/>
        <v>32.441183076723611</v>
      </c>
      <c r="F346" s="104">
        <f t="shared" si="11"/>
        <v>0</v>
      </c>
      <c r="G346" s="87"/>
      <c r="H346" s="88"/>
      <c r="I346" s="88"/>
      <c r="J346" s="88"/>
      <c r="K346" s="88"/>
      <c r="L346" s="88"/>
    </row>
    <row r="347" spans="1:12" s="23" customFormat="1" x14ac:dyDescent="0.25">
      <c r="A347" s="83">
        <v>44161</v>
      </c>
      <c r="B347" s="84">
        <v>330</v>
      </c>
      <c r="C347" s="85">
        <v>5.7619999999999889</v>
      </c>
      <c r="D347" s="86">
        <v>0.66102755456976947</v>
      </c>
      <c r="E347" s="103">
        <f t="shared" si="10"/>
        <v>32.695519449537464</v>
      </c>
      <c r="F347" s="104">
        <f t="shared" si="11"/>
        <v>0</v>
      </c>
      <c r="G347" s="87"/>
      <c r="H347" s="88"/>
      <c r="I347" s="88"/>
      <c r="J347" s="88"/>
      <c r="K347" s="88"/>
      <c r="L347" s="88"/>
    </row>
    <row r="348" spans="1:12" s="23" customFormat="1" x14ac:dyDescent="0.25">
      <c r="A348" s="83">
        <v>44162</v>
      </c>
      <c r="B348" s="84">
        <v>331</v>
      </c>
      <c r="C348" s="85">
        <v>5.810000000000036</v>
      </c>
      <c r="D348" s="86">
        <v>0.66472832969099294</v>
      </c>
      <c r="E348" s="103">
        <f t="shared" si="10"/>
        <v>33.152458874040434</v>
      </c>
      <c r="F348" s="104">
        <f t="shared" si="11"/>
        <v>0</v>
      </c>
      <c r="G348" s="87"/>
      <c r="H348" s="88"/>
      <c r="I348" s="88"/>
      <c r="J348" s="88"/>
      <c r="K348" s="88"/>
      <c r="L348" s="88"/>
    </row>
    <row r="349" spans="1:12" s="23" customFormat="1" x14ac:dyDescent="0.25">
      <c r="A349" s="83">
        <v>44163</v>
      </c>
      <c r="B349" s="84">
        <v>332</v>
      </c>
      <c r="C349" s="85">
        <v>5.8640000000000327</v>
      </c>
      <c r="D349" s="86">
        <v>0.66952950533234079</v>
      </c>
      <c r="E349" s="103">
        <f t="shared" si="10"/>
        <v>33.702266363295507</v>
      </c>
      <c r="F349" s="104">
        <f t="shared" si="11"/>
        <v>0</v>
      </c>
      <c r="G349" s="87"/>
      <c r="H349" s="88"/>
      <c r="I349" s="88"/>
      <c r="J349" s="88"/>
      <c r="K349" s="88"/>
      <c r="L349" s="88"/>
    </row>
    <row r="350" spans="1:12" s="23" customFormat="1" x14ac:dyDescent="0.25">
      <c r="A350" s="83">
        <v>44164</v>
      </c>
      <c r="B350" s="84">
        <v>333</v>
      </c>
      <c r="C350" s="85">
        <v>5.9099999999999451</v>
      </c>
      <c r="D350" s="86">
        <v>0.6735007334348555</v>
      </c>
      <c r="E350" s="103">
        <f t="shared" si="10"/>
        <v>34.168111712789177</v>
      </c>
      <c r="F350" s="104">
        <f t="shared" si="11"/>
        <v>0</v>
      </c>
      <c r="G350" s="87"/>
      <c r="H350" s="88"/>
      <c r="I350" s="88"/>
      <c r="J350" s="88"/>
      <c r="K350" s="88"/>
      <c r="L350" s="88"/>
    </row>
    <row r="351" spans="1:12" s="23" customFormat="1" x14ac:dyDescent="0.25">
      <c r="A351" s="83">
        <v>44165</v>
      </c>
      <c r="B351" s="84">
        <v>334</v>
      </c>
      <c r="C351" s="85">
        <v>5.94399999999996</v>
      </c>
      <c r="D351" s="86">
        <v>0.676286473500747</v>
      </c>
      <c r="E351" s="103">
        <f t="shared" si="10"/>
        <v>34.506819040317367</v>
      </c>
      <c r="F351" s="104">
        <f t="shared" si="11"/>
        <v>0</v>
      </c>
      <c r="G351" s="87"/>
      <c r="H351" s="88"/>
      <c r="I351" s="88"/>
      <c r="J351" s="88"/>
      <c r="K351" s="88"/>
      <c r="L351" s="88"/>
    </row>
    <row r="352" spans="1:12" s="23" customFormat="1" x14ac:dyDescent="0.25">
      <c r="A352" s="83">
        <v>44166</v>
      </c>
      <c r="B352" s="84">
        <v>335</v>
      </c>
      <c r="C352" s="85">
        <v>5.9819999999999256</v>
      </c>
      <c r="D352" s="86">
        <v>0.67956555045348055</v>
      </c>
      <c r="E352" s="103">
        <f t="shared" si="10"/>
        <v>34.895802319476005</v>
      </c>
      <c r="F352" s="104">
        <f t="shared" si="11"/>
        <v>0</v>
      </c>
      <c r="G352" s="87"/>
      <c r="H352" s="88"/>
      <c r="I352" s="88"/>
      <c r="J352" s="88"/>
      <c r="K352" s="88"/>
      <c r="L352" s="88"/>
    </row>
    <row r="353" spans="1:12" s="23" customFormat="1" x14ac:dyDescent="0.25">
      <c r="A353" s="83">
        <v>44167</v>
      </c>
      <c r="B353" s="84">
        <v>336</v>
      </c>
      <c r="C353" s="85">
        <v>6.0340000000000149</v>
      </c>
      <c r="D353" s="86">
        <v>0.51748614200469112</v>
      </c>
      <c r="E353" s="103">
        <f t="shared" si="10"/>
        <v>26.803990443381291</v>
      </c>
      <c r="F353" s="104">
        <f t="shared" si="11"/>
        <v>0</v>
      </c>
      <c r="G353" s="87"/>
      <c r="H353" s="88"/>
      <c r="I353" s="88"/>
      <c r="J353" s="88"/>
      <c r="K353" s="88"/>
      <c r="L353" s="88"/>
    </row>
    <row r="354" spans="1:12" s="23" customFormat="1" x14ac:dyDescent="0.25">
      <c r="A354" s="83">
        <v>44168</v>
      </c>
      <c r="B354" s="84">
        <v>337</v>
      </c>
      <c r="C354" s="85">
        <v>6.0919999999999614</v>
      </c>
      <c r="D354" s="86">
        <v>0.52155081605863685</v>
      </c>
      <c r="E354" s="103">
        <f t="shared" si="10"/>
        <v>27.274195451325163</v>
      </c>
      <c r="F354" s="104">
        <f t="shared" si="11"/>
        <v>0</v>
      </c>
      <c r="G354" s="87"/>
      <c r="H354" s="88"/>
      <c r="I354" s="88"/>
      <c r="J354" s="88"/>
      <c r="K354" s="88"/>
      <c r="L354" s="88"/>
    </row>
    <row r="355" spans="1:12" s="23" customFormat="1" x14ac:dyDescent="0.25">
      <c r="A355" s="83">
        <v>44169</v>
      </c>
      <c r="B355" s="84">
        <v>338</v>
      </c>
      <c r="C355" s="85">
        <v>6.1740000000000235</v>
      </c>
      <c r="D355" s="86">
        <v>0.52741488334803532</v>
      </c>
      <c r="E355" s="103">
        <f t="shared" si="10"/>
        <v>27.952099319998638</v>
      </c>
      <c r="F355" s="104">
        <f t="shared" si="11"/>
        <v>0</v>
      </c>
      <c r="G355" s="87"/>
      <c r="H355" s="88"/>
      <c r="I355" s="88"/>
      <c r="J355" s="88"/>
      <c r="K355" s="88"/>
      <c r="L355" s="88"/>
    </row>
    <row r="356" spans="1:12" s="23" customFormat="1" x14ac:dyDescent="0.25">
      <c r="A356" s="83">
        <v>44170</v>
      </c>
      <c r="B356" s="84">
        <v>339</v>
      </c>
      <c r="C356" s="85">
        <v>6.276000000000022</v>
      </c>
      <c r="D356" s="86">
        <v>0.53440821141794692</v>
      </c>
      <c r="E356" s="103">
        <f t="shared" si="10"/>
        <v>28.790650800102316</v>
      </c>
      <c r="F356" s="104">
        <f t="shared" si="11"/>
        <v>0</v>
      </c>
      <c r="G356" s="87"/>
      <c r="H356" s="88"/>
      <c r="I356" s="88"/>
      <c r="J356" s="88"/>
      <c r="K356" s="88"/>
      <c r="L356" s="88"/>
    </row>
    <row r="357" spans="1:12" s="23" customFormat="1" x14ac:dyDescent="0.25">
      <c r="A357" s="83">
        <v>44171</v>
      </c>
      <c r="B357" s="84">
        <v>340</v>
      </c>
      <c r="C357" s="85">
        <v>6.3799999999999724</v>
      </c>
      <c r="D357" s="86">
        <v>0.54103035387445153</v>
      </c>
      <c r="E357" s="103">
        <f t="shared" si="10"/>
        <v>29.630415024729889</v>
      </c>
      <c r="F357" s="104">
        <f t="shared" si="11"/>
        <v>0</v>
      </c>
      <c r="G357" s="87"/>
      <c r="H357" s="88"/>
      <c r="I357" s="88"/>
      <c r="J357" s="88"/>
      <c r="K357" s="88"/>
      <c r="L357" s="88"/>
    </row>
    <row r="358" spans="1:12" s="23" customFormat="1" x14ac:dyDescent="0.25">
      <c r="A358" s="83">
        <v>44172</v>
      </c>
      <c r="B358" s="84">
        <v>341</v>
      </c>
      <c r="C358" s="85">
        <v>6.5440000000000058</v>
      </c>
      <c r="D358" s="86">
        <v>0.55184934167423483</v>
      </c>
      <c r="E358" s="103">
        <f t="shared" si="10"/>
        <v>30.999825125805952</v>
      </c>
      <c r="F358" s="104">
        <f t="shared" si="11"/>
        <v>0</v>
      </c>
      <c r="G358" s="87"/>
      <c r="H358" s="88"/>
      <c r="I358" s="88"/>
      <c r="J358" s="88"/>
      <c r="K358" s="88"/>
      <c r="L358" s="88"/>
    </row>
    <row r="359" spans="1:12" s="23" customFormat="1" x14ac:dyDescent="0.25">
      <c r="A359" s="83">
        <v>44173</v>
      </c>
      <c r="B359" s="84">
        <v>342</v>
      </c>
      <c r="C359" s="85">
        <v>6.6699999999999822</v>
      </c>
      <c r="D359" s="86">
        <v>0.56029975824042255</v>
      </c>
      <c r="E359" s="103">
        <f t="shared" si="10"/>
        <v>32.08054173340242</v>
      </c>
      <c r="F359" s="104">
        <f t="shared" si="11"/>
        <v>0</v>
      </c>
      <c r="G359" s="87"/>
      <c r="H359" s="88"/>
      <c r="I359" s="88"/>
      <c r="J359" s="88"/>
      <c r="K359" s="88"/>
      <c r="L359" s="88"/>
    </row>
    <row r="360" spans="1:12" s="23" customFormat="1" x14ac:dyDescent="0.25">
      <c r="A360" s="83">
        <v>44174</v>
      </c>
      <c r="B360" s="84">
        <v>343</v>
      </c>
      <c r="C360" s="85">
        <v>6.7619999999999889</v>
      </c>
      <c r="D360" s="86">
        <v>0.51074088011138663</v>
      </c>
      <c r="E360" s="103">
        <f t="shared" si="10"/>
        <v>29.646348628554478</v>
      </c>
      <c r="F360" s="104">
        <f t="shared" si="11"/>
        <v>0</v>
      </c>
      <c r="G360" s="87"/>
      <c r="H360" s="88"/>
      <c r="I360" s="88"/>
      <c r="J360" s="88"/>
      <c r="K360" s="88"/>
      <c r="L360" s="88"/>
    </row>
    <row r="361" spans="1:12" s="23" customFormat="1" x14ac:dyDescent="0.25">
      <c r="A361" s="83">
        <v>44175</v>
      </c>
      <c r="B361" s="84">
        <v>344</v>
      </c>
      <c r="C361" s="85">
        <v>6.8780000000000197</v>
      </c>
      <c r="D361" s="86">
        <v>0.51812157168201944</v>
      </c>
      <c r="E361" s="103">
        <f t="shared" si="10"/>
        <v>30.590689803958426</v>
      </c>
      <c r="F361" s="104">
        <f t="shared" si="11"/>
        <v>0</v>
      </c>
      <c r="G361" s="87"/>
      <c r="H361" s="88"/>
      <c r="I361" s="88"/>
      <c r="J361" s="88"/>
      <c r="K361" s="88"/>
      <c r="L361" s="88"/>
    </row>
    <row r="362" spans="1:12" s="23" customFormat="1" x14ac:dyDescent="0.25">
      <c r="A362" s="83">
        <v>44176</v>
      </c>
      <c r="B362" s="84">
        <v>345</v>
      </c>
      <c r="C362" s="85">
        <v>6.9839999999999689</v>
      </c>
      <c r="D362" s="86">
        <v>0.52432366642964323</v>
      </c>
      <c r="E362" s="103">
        <f t="shared" si="10"/>
        <v>31.433961440968815</v>
      </c>
      <c r="F362" s="104">
        <f t="shared" si="11"/>
        <v>0</v>
      </c>
      <c r="G362" s="87"/>
      <c r="H362" s="88"/>
      <c r="I362" s="88"/>
      <c r="J362" s="88"/>
      <c r="K362" s="88"/>
      <c r="L362" s="88"/>
    </row>
    <row r="363" spans="1:12" s="23" customFormat="1" x14ac:dyDescent="0.25">
      <c r="A363" s="83">
        <v>44177</v>
      </c>
      <c r="B363" s="84">
        <v>346</v>
      </c>
      <c r="C363" s="85">
        <v>7.1</v>
      </c>
      <c r="D363" s="86">
        <v>0.5306717451614722</v>
      </c>
      <c r="E363" s="103">
        <f t="shared" si="10"/>
        <v>32.342958094217209</v>
      </c>
      <c r="F363" s="104">
        <f t="shared" si="11"/>
        <v>0</v>
      </c>
      <c r="G363" s="87"/>
      <c r="H363" s="88"/>
      <c r="I363" s="88"/>
      <c r="J363" s="88"/>
      <c r="K363" s="88"/>
      <c r="L363" s="88"/>
    </row>
    <row r="364" spans="1:12" s="23" customFormat="1" x14ac:dyDescent="0.25">
      <c r="A364" s="83">
        <v>44178</v>
      </c>
      <c r="B364" s="84">
        <v>347</v>
      </c>
      <c r="C364" s="85">
        <v>7.2320000000000162</v>
      </c>
      <c r="D364" s="86">
        <v>0.5382577311824237</v>
      </c>
      <c r="E364" s="103">
        <f t="shared" si="10"/>
        <v>33.415204119896224</v>
      </c>
      <c r="F364" s="104">
        <f t="shared" si="11"/>
        <v>0</v>
      </c>
      <c r="G364" s="87"/>
      <c r="H364" s="88"/>
      <c r="I364" s="88"/>
      <c r="J364" s="88"/>
      <c r="K364" s="88"/>
      <c r="L364" s="88"/>
    </row>
    <row r="365" spans="1:12" s="23" customFormat="1" x14ac:dyDescent="0.25">
      <c r="A365" s="83">
        <v>44179</v>
      </c>
      <c r="B365" s="84">
        <v>348</v>
      </c>
      <c r="C365" s="85">
        <v>7.3319999999999705</v>
      </c>
      <c r="D365" s="86">
        <v>0.54397204539220068</v>
      </c>
      <c r="E365" s="103">
        <f t="shared" si="10"/>
        <v>34.236902237916183</v>
      </c>
      <c r="F365" s="104">
        <f t="shared" si="11"/>
        <v>0</v>
      </c>
      <c r="G365" s="87"/>
      <c r="H365" s="88"/>
      <c r="I365" s="88"/>
      <c r="J365" s="88"/>
      <c r="K365" s="88"/>
      <c r="L365" s="88"/>
    </row>
    <row r="366" spans="1:12" s="23" customFormat="1" x14ac:dyDescent="0.25">
      <c r="A366" s="83">
        <v>44180</v>
      </c>
      <c r="B366" s="84">
        <v>349</v>
      </c>
      <c r="C366" s="85">
        <v>7.4219999999999349</v>
      </c>
      <c r="D366" s="86">
        <v>0.5</v>
      </c>
      <c r="E366" s="103">
        <f t="shared" si="10"/>
        <v>31.85564323166972</v>
      </c>
      <c r="F366" s="104">
        <f t="shared" si="11"/>
        <v>0</v>
      </c>
      <c r="G366" s="87"/>
      <c r="H366" s="88"/>
      <c r="I366" s="88"/>
      <c r="J366" s="88"/>
      <c r="K366" s="88"/>
      <c r="L366" s="88"/>
    </row>
    <row r="367" spans="1:12" s="23" customFormat="1" x14ac:dyDescent="0.25">
      <c r="A367" s="83">
        <v>44181</v>
      </c>
      <c r="B367" s="84">
        <v>350</v>
      </c>
      <c r="C367" s="85">
        <v>7.5019999999999074</v>
      </c>
      <c r="D367" s="86">
        <v>0.5</v>
      </c>
      <c r="E367" s="103">
        <f t="shared" si="10"/>
        <v>32.199007750469605</v>
      </c>
      <c r="F367" s="104">
        <f t="shared" si="11"/>
        <v>0</v>
      </c>
      <c r="G367" s="87"/>
      <c r="H367" s="88"/>
      <c r="I367" s="88"/>
      <c r="J367" s="88"/>
      <c r="K367" s="88"/>
      <c r="L367" s="88"/>
    </row>
    <row r="368" spans="1:12" s="23" customFormat="1" x14ac:dyDescent="0.25">
      <c r="A368" s="83">
        <v>44182</v>
      </c>
      <c r="B368" s="84">
        <v>351</v>
      </c>
      <c r="C368" s="85">
        <v>7.6440000000000508</v>
      </c>
      <c r="D368" s="86">
        <v>0.5</v>
      </c>
      <c r="E368" s="103">
        <f t="shared" si="10"/>
        <v>32.808479771340217</v>
      </c>
      <c r="F368" s="104">
        <f t="shared" si="11"/>
        <v>0</v>
      </c>
      <c r="G368" s="87"/>
      <c r="H368" s="88"/>
      <c r="I368" s="88"/>
      <c r="J368" s="88"/>
      <c r="K368" s="88"/>
      <c r="L368" s="88"/>
    </row>
    <row r="369" spans="1:12" s="23" customFormat="1" x14ac:dyDescent="0.25">
      <c r="A369" s="83">
        <v>44183</v>
      </c>
      <c r="B369" s="84">
        <v>352</v>
      </c>
      <c r="C369" s="85">
        <v>7.7180000000000293</v>
      </c>
      <c r="D369" s="86">
        <v>0.5</v>
      </c>
      <c r="E369" s="103">
        <f t="shared" si="10"/>
        <v>33.12609195123013</v>
      </c>
      <c r="F369" s="104">
        <f t="shared" si="11"/>
        <v>0</v>
      </c>
      <c r="G369" s="87"/>
      <c r="H369" s="88"/>
      <c r="I369" s="88"/>
      <c r="J369" s="88"/>
      <c r="K369" s="88"/>
      <c r="L369" s="88"/>
    </row>
    <row r="370" spans="1:12" s="23" customFormat="1" x14ac:dyDescent="0.25">
      <c r="A370" s="83">
        <v>44184</v>
      </c>
      <c r="B370" s="84">
        <v>353</v>
      </c>
      <c r="C370" s="85">
        <v>7.8219999999999796</v>
      </c>
      <c r="D370" s="86">
        <v>0.5</v>
      </c>
      <c r="E370" s="103">
        <f t="shared" si="10"/>
        <v>33.572465825669916</v>
      </c>
      <c r="F370" s="104">
        <f t="shared" si="11"/>
        <v>0</v>
      </c>
      <c r="G370" s="87"/>
      <c r="H370" s="88"/>
      <c r="I370" s="88"/>
      <c r="J370" s="88"/>
      <c r="K370" s="88"/>
      <c r="L370" s="88"/>
    </row>
    <row r="371" spans="1:12" s="23" customFormat="1" x14ac:dyDescent="0.25">
      <c r="A371" s="83">
        <v>44185</v>
      </c>
      <c r="B371" s="84">
        <v>354</v>
      </c>
      <c r="C371" s="85">
        <v>7.8879999999999653</v>
      </c>
      <c r="D371" s="86">
        <v>0.5</v>
      </c>
      <c r="E371" s="103">
        <f t="shared" si="10"/>
        <v>33.855741553679849</v>
      </c>
      <c r="F371" s="104">
        <f t="shared" si="11"/>
        <v>0</v>
      </c>
      <c r="G371" s="87"/>
      <c r="H371" s="88"/>
      <c r="I371" s="88"/>
      <c r="J371" s="88"/>
      <c r="K371" s="88"/>
      <c r="L371" s="88"/>
    </row>
    <row r="372" spans="1:12" s="23" customFormat="1" x14ac:dyDescent="0.25">
      <c r="A372" s="83">
        <v>44186</v>
      </c>
      <c r="B372" s="84">
        <v>355</v>
      </c>
      <c r="C372" s="85">
        <v>7.9520000000000435</v>
      </c>
      <c r="D372" s="86">
        <v>0.5</v>
      </c>
      <c r="E372" s="103">
        <f t="shared" si="10"/>
        <v>34.130433168720195</v>
      </c>
      <c r="F372" s="104">
        <f t="shared" si="11"/>
        <v>0</v>
      </c>
      <c r="G372" s="87"/>
      <c r="H372" s="88"/>
      <c r="I372" s="88"/>
      <c r="J372" s="88"/>
      <c r="K372" s="88"/>
      <c r="L372" s="88"/>
    </row>
    <row r="373" spans="1:12" s="23" customFormat="1" x14ac:dyDescent="0.25">
      <c r="A373" s="83">
        <v>44187</v>
      </c>
      <c r="B373" s="84">
        <v>356</v>
      </c>
      <c r="C373" s="85">
        <v>8.0719999999999796</v>
      </c>
      <c r="D373" s="86">
        <v>0.5</v>
      </c>
      <c r="E373" s="103">
        <f t="shared" si="10"/>
        <v>34.64547994691992</v>
      </c>
      <c r="F373" s="104">
        <f t="shared" si="11"/>
        <v>0</v>
      </c>
      <c r="G373" s="87"/>
      <c r="H373" s="88"/>
      <c r="I373" s="88"/>
      <c r="J373" s="88"/>
      <c r="K373" s="88"/>
      <c r="L373" s="88"/>
    </row>
    <row r="374" spans="1:12" s="23" customFormat="1" x14ac:dyDescent="0.25">
      <c r="A374" s="83">
        <v>44188</v>
      </c>
      <c r="B374" s="84">
        <v>357</v>
      </c>
      <c r="C374" s="85">
        <v>8.201999999999952</v>
      </c>
      <c r="D374" s="86">
        <v>0.5</v>
      </c>
      <c r="E374" s="103">
        <f t="shared" si="10"/>
        <v>35.203447289969795</v>
      </c>
      <c r="F374" s="104">
        <f t="shared" si="11"/>
        <v>0</v>
      </c>
      <c r="G374" s="87"/>
      <c r="H374" s="88"/>
      <c r="I374" s="88"/>
      <c r="J374" s="88"/>
      <c r="K374" s="88"/>
      <c r="L374" s="88"/>
    </row>
    <row r="375" spans="1:12" s="23" customFormat="1" x14ac:dyDescent="0.25">
      <c r="A375" s="83">
        <v>44189</v>
      </c>
      <c r="B375" s="84">
        <v>358</v>
      </c>
      <c r="C375" s="85">
        <v>8.3319999999999705</v>
      </c>
      <c r="D375" s="86">
        <v>0.5</v>
      </c>
      <c r="E375" s="103">
        <f t="shared" si="10"/>
        <v>35.761414633019875</v>
      </c>
      <c r="F375" s="104">
        <f t="shared" si="11"/>
        <v>0</v>
      </c>
      <c r="G375" s="87"/>
      <c r="H375" s="88"/>
      <c r="I375" s="88"/>
      <c r="J375" s="88"/>
      <c r="K375" s="88"/>
      <c r="L375" s="88"/>
    </row>
    <row r="376" spans="1:12" s="23" customFormat="1" x14ac:dyDescent="0.25">
      <c r="A376" s="83">
        <v>44190</v>
      </c>
      <c r="B376" s="84">
        <v>359</v>
      </c>
      <c r="C376" s="85">
        <v>8.4280000000000204</v>
      </c>
      <c r="D376" s="86">
        <v>0.5</v>
      </c>
      <c r="E376" s="103">
        <f t="shared" si="10"/>
        <v>36.173452055580086</v>
      </c>
      <c r="F376" s="104">
        <f t="shared" si="11"/>
        <v>0</v>
      </c>
      <c r="G376" s="87"/>
      <c r="H376" s="88"/>
      <c r="I376" s="88"/>
      <c r="J376" s="88"/>
      <c r="K376" s="88"/>
      <c r="L376" s="88"/>
    </row>
    <row r="377" spans="1:12" s="23" customFormat="1" x14ac:dyDescent="0.25">
      <c r="A377" s="83">
        <v>44191</v>
      </c>
      <c r="B377" s="84">
        <v>360</v>
      </c>
      <c r="C377" s="85">
        <v>8.3099999999999916</v>
      </c>
      <c r="D377" s="86">
        <v>0.5</v>
      </c>
      <c r="E377" s="103">
        <f t="shared" si="10"/>
        <v>35.666989390349968</v>
      </c>
      <c r="F377" s="104">
        <f t="shared" si="11"/>
        <v>0</v>
      </c>
      <c r="G377" s="87"/>
      <c r="H377" s="88"/>
      <c r="I377" s="88"/>
      <c r="J377" s="88"/>
      <c r="K377" s="88"/>
      <c r="L377" s="88"/>
    </row>
    <row r="378" spans="1:12" s="23" customFormat="1" x14ac:dyDescent="0.25">
      <c r="A378" s="83">
        <v>44192</v>
      </c>
      <c r="B378" s="84">
        <v>361</v>
      </c>
      <c r="C378" s="85">
        <v>8.5880000000000116</v>
      </c>
      <c r="D378" s="86">
        <v>0.5</v>
      </c>
      <c r="E378" s="103">
        <f t="shared" si="10"/>
        <v>36.860181093180053</v>
      </c>
      <c r="F378" s="104">
        <f t="shared" si="11"/>
        <v>0</v>
      </c>
      <c r="G378" s="87"/>
      <c r="H378" s="88"/>
      <c r="I378" s="88"/>
      <c r="J378" s="88"/>
      <c r="K378" s="88"/>
      <c r="L378" s="88"/>
    </row>
    <row r="379" spans="1:12" s="23" customFormat="1" x14ac:dyDescent="0.25">
      <c r="A379" s="83">
        <v>44193</v>
      </c>
      <c r="B379" s="84">
        <v>362</v>
      </c>
      <c r="C379" s="85">
        <v>8.657999999999948</v>
      </c>
      <c r="D379" s="86">
        <v>0.5</v>
      </c>
      <c r="E379" s="103">
        <f t="shared" si="10"/>
        <v>37.160625047129777</v>
      </c>
      <c r="F379" s="104">
        <f t="shared" si="11"/>
        <v>0</v>
      </c>
      <c r="G379" s="87"/>
      <c r="H379" s="88"/>
      <c r="I379" s="88"/>
      <c r="J379" s="88"/>
      <c r="K379" s="88"/>
      <c r="L379" s="88"/>
    </row>
    <row r="380" spans="1:12" s="23" customFormat="1" x14ac:dyDescent="0.25">
      <c r="A380" s="83">
        <v>44194</v>
      </c>
      <c r="B380" s="84">
        <v>363</v>
      </c>
      <c r="C380" s="85">
        <v>8.7519999999999989</v>
      </c>
      <c r="D380" s="86">
        <v>0.5</v>
      </c>
      <c r="E380" s="103">
        <f t="shared" si="10"/>
        <v>37.564078356719996</v>
      </c>
      <c r="F380" s="104">
        <f t="shared" si="11"/>
        <v>0</v>
      </c>
      <c r="G380" s="87"/>
      <c r="H380" s="88"/>
      <c r="I380" s="88"/>
      <c r="J380" s="88"/>
      <c r="K380" s="88"/>
      <c r="L380" s="88"/>
    </row>
    <row r="381" spans="1:12" s="23" customFormat="1" x14ac:dyDescent="0.25">
      <c r="A381" s="83">
        <v>44195</v>
      </c>
      <c r="B381" s="84">
        <v>364</v>
      </c>
      <c r="C381" s="85">
        <v>8.8659999999999854</v>
      </c>
      <c r="D381" s="86">
        <v>0.5</v>
      </c>
      <c r="E381" s="103">
        <f t="shared" si="10"/>
        <v>38.053372796009938</v>
      </c>
      <c r="F381" s="104">
        <f t="shared" si="11"/>
        <v>0</v>
      </c>
      <c r="G381" s="87"/>
      <c r="H381" s="88"/>
      <c r="I381" s="88"/>
      <c r="J381" s="88"/>
      <c r="K381" s="88"/>
      <c r="L381" s="88"/>
    </row>
    <row r="382" spans="1:12" s="23" customFormat="1" x14ac:dyDescent="0.25">
      <c r="A382" s="83">
        <v>44196</v>
      </c>
      <c r="B382" s="84">
        <v>365</v>
      </c>
      <c r="C382" s="85">
        <v>8.9420000000000535</v>
      </c>
      <c r="D382" s="86">
        <v>0.5</v>
      </c>
      <c r="E382" s="103">
        <f t="shared" si="10"/>
        <v>38.379569088870227</v>
      </c>
      <c r="F382" s="104">
        <f t="shared" si="11"/>
        <v>0</v>
      </c>
      <c r="G382" s="87"/>
      <c r="H382" s="88"/>
      <c r="I382" s="88"/>
      <c r="J382" s="88"/>
      <c r="K382" s="88"/>
      <c r="L382" s="88"/>
    </row>
    <row r="383" spans="1:12" s="23" customFormat="1" ht="7.5" customHeight="1" x14ac:dyDescent="0.25">
      <c r="A383" s="92"/>
      <c r="B383" s="93"/>
      <c r="C383" s="94"/>
      <c r="D383" s="94"/>
      <c r="E383" s="95"/>
      <c r="F383" s="87"/>
      <c r="G383" s="88"/>
      <c r="H383" s="88"/>
      <c r="I383" s="88"/>
      <c r="J383" s="88"/>
      <c r="K383" s="88"/>
      <c r="L383" s="88"/>
    </row>
    <row r="384" spans="1:12" ht="15" customHeight="1" x14ac:dyDescent="0.25">
      <c r="A384" s="96" t="s">
        <v>52</v>
      </c>
      <c r="B384" s="96"/>
      <c r="C384" s="96"/>
      <c r="D384" s="96"/>
      <c r="E384" s="96"/>
      <c r="F384" s="97">
        <f>SUM(F18:F382)</f>
        <v>1666151.1475065406</v>
      </c>
      <c r="G384" s="49"/>
      <c r="H384" s="49"/>
      <c r="I384" s="49"/>
      <c r="J384" s="49"/>
      <c r="K384" s="49"/>
      <c r="L384" s="49"/>
    </row>
    <row r="385" spans="1:12" x14ac:dyDescent="0.25">
      <c r="A385" s="49"/>
      <c r="B385" s="52"/>
      <c r="C385" s="49"/>
      <c r="D385" s="49"/>
      <c r="E385" s="53"/>
      <c r="F385" s="53"/>
      <c r="G385" s="49"/>
      <c r="H385" s="49"/>
      <c r="I385" s="49"/>
      <c r="J385" s="49"/>
      <c r="K385" s="49"/>
      <c r="L385" s="49"/>
    </row>
    <row r="386" spans="1:12" ht="15" customHeight="1" x14ac:dyDescent="0.25">
      <c r="A386" s="98" t="s">
        <v>53</v>
      </c>
      <c r="B386" s="98"/>
      <c r="C386" s="98"/>
      <c r="D386" s="98"/>
      <c r="E386" s="99">
        <f>MAX(E18:E382)</f>
        <v>589.59760582130752</v>
      </c>
      <c r="F386" s="53"/>
      <c r="G386" s="49"/>
      <c r="H386" s="49"/>
      <c r="I386" s="49"/>
      <c r="J386" s="49"/>
      <c r="K386" s="49"/>
      <c r="L386" s="49"/>
    </row>
    <row r="387" spans="1:12" x14ac:dyDescent="0.25">
      <c r="A387" s="98" t="s">
        <v>54</v>
      </c>
      <c r="B387" s="98"/>
      <c r="C387" s="98"/>
      <c r="D387" s="98"/>
      <c r="E387" s="99">
        <f>AVERAGE(E18:E382)</f>
        <v>206.1443925532574</v>
      </c>
      <c r="F387" s="53"/>
      <c r="G387" s="49"/>
      <c r="H387" s="49"/>
      <c r="I387" s="49"/>
      <c r="J387" s="49"/>
      <c r="K387" s="49"/>
      <c r="L387" s="49"/>
    </row>
  </sheetData>
  <sheetProtection algorithmName="SHA-512" hashValue="FO/Bp3nfTw6l+tJV+BQgy5ptnttviF7PsiM65P/E/gyX3WspOcVgMlBHEUCXDD1H/yw78x0ICzhBL/a/E/j1rw==" saltValue="Lt6hwZnq0S2XyXHzKHORkA==" spinCount="100000" sheet="1" objects="1" scenarios="1"/>
  <mergeCells count="19">
    <mergeCell ref="B1:L1"/>
    <mergeCell ref="B2:L2"/>
    <mergeCell ref="H5:L5"/>
    <mergeCell ref="A5:F5"/>
    <mergeCell ref="A15:A17"/>
    <mergeCell ref="B15:B17"/>
    <mergeCell ref="C15:F15"/>
    <mergeCell ref="H6:K6"/>
    <mergeCell ref="A384:E384"/>
    <mergeCell ref="A386:D386"/>
    <mergeCell ref="A387:D387"/>
    <mergeCell ref="A6:E6"/>
    <mergeCell ref="A7:E7"/>
    <mergeCell ref="A8:E8"/>
    <mergeCell ref="A9:E9"/>
    <mergeCell ref="A10:E10"/>
    <mergeCell ref="A11:E11"/>
    <mergeCell ref="A12:E12"/>
    <mergeCell ref="A13:E13"/>
  </mergeCells>
  <conditionalFormatting sqref="D18:D382">
    <cfRule type="cellIs" dxfId="0" priority="1" operator="lessThan">
      <formula>0.5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CRITÉRIOS - atestados e preços</vt:lpstr>
      <vt:lpstr>Energia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- DME Energética</dc:creator>
  <cp:lastModifiedBy>Adriano - DME Energética</cp:lastModifiedBy>
  <cp:lastPrinted>2021-03-04T19:04:02Z</cp:lastPrinted>
  <dcterms:created xsi:type="dcterms:W3CDTF">2021-01-25T19:06:31Z</dcterms:created>
  <dcterms:modified xsi:type="dcterms:W3CDTF">2021-05-07T20:14:27Z</dcterms:modified>
</cp:coreProperties>
</file>